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8535" windowHeight="5850"/>
  </bookViews>
  <sheets>
    <sheet name="Sheet1" sheetId="1" r:id="rId1"/>
    <sheet name="AGENT FIG " sheetId="2" r:id="rId2"/>
  </sheets>
  <definedNames>
    <definedName name="_xlnm._FilterDatabase" localSheetId="0" hidden="1">Sheet1!$A$10:$L$491</definedName>
    <definedName name="_xlnm.Print_Area" localSheetId="1">'AGENT FIG '!$A$1:$G$18</definedName>
    <definedName name="_xlnm.Print_Area" localSheetId="0">Sheet1!$A$1:$L$491</definedName>
    <definedName name="_xlnm.Print_Titles" localSheetId="0">Sheet1!$10:$12</definedName>
  </definedNames>
  <calcPr calcId="124519"/>
</workbook>
</file>

<file path=xl/calcChain.xml><?xml version="1.0" encoding="utf-8"?>
<calcChain xmlns="http://schemas.openxmlformats.org/spreadsheetml/2006/main">
  <c r="A349" i="1"/>
  <c r="B349"/>
  <c r="C349"/>
  <c r="D349"/>
  <c r="E349"/>
  <c r="F349"/>
  <c r="L349"/>
  <c r="J349"/>
  <c r="A337"/>
  <c r="B337"/>
  <c r="C337"/>
  <c r="D337"/>
  <c r="E337"/>
  <c r="F337"/>
  <c r="L337"/>
  <c r="J337"/>
  <c r="A180"/>
  <c r="B180"/>
  <c r="C180"/>
  <c r="D180"/>
  <c r="E180"/>
  <c r="L180"/>
  <c r="J180"/>
  <c r="A373" l="1"/>
  <c r="C373"/>
  <c r="E373"/>
  <c r="A367"/>
  <c r="C367"/>
  <c r="E367"/>
  <c r="A363"/>
  <c r="C363"/>
  <c r="E363"/>
  <c r="A356"/>
  <c r="A374" s="1"/>
  <c r="C356"/>
  <c r="C374" s="1"/>
  <c r="E356"/>
  <c r="E374" s="1"/>
  <c r="L6"/>
  <c r="K8"/>
  <c r="J8"/>
  <c r="L7"/>
  <c r="F8"/>
  <c r="F7"/>
  <c r="J461"/>
  <c r="J336"/>
  <c r="J322"/>
  <c r="J318"/>
  <c r="J314"/>
  <c r="J310"/>
  <c r="J306"/>
  <c r="J302"/>
  <c r="J298"/>
  <c r="J294"/>
  <c r="J290"/>
  <c r="J283"/>
  <c r="J278"/>
  <c r="J274"/>
  <c r="J270"/>
  <c r="J266"/>
  <c r="J261"/>
  <c r="J257"/>
  <c r="J253"/>
  <c r="J248"/>
  <c r="J244"/>
  <c r="J239"/>
  <c r="J235"/>
  <c r="J231"/>
  <c r="J228"/>
  <c r="J224"/>
  <c r="J220"/>
  <c r="J216"/>
  <c r="J211"/>
  <c r="J207"/>
  <c r="J203"/>
  <c r="J199"/>
  <c r="J195"/>
  <c r="J190"/>
  <c r="J129"/>
  <c r="J124"/>
  <c r="J119"/>
  <c r="J111"/>
  <c r="J106"/>
  <c r="J101"/>
  <c r="J96"/>
  <c r="B461"/>
  <c r="D461"/>
  <c r="F461"/>
  <c r="A461"/>
  <c r="C461"/>
  <c r="E461"/>
  <c r="A445"/>
  <c r="B445"/>
  <c r="C445"/>
  <c r="D445"/>
  <c r="F445"/>
  <c r="E445"/>
  <c r="A441"/>
  <c r="B441"/>
  <c r="C441"/>
  <c r="F441"/>
  <c r="D441"/>
  <c r="E441"/>
  <c r="A437"/>
  <c r="B437"/>
  <c r="C437"/>
  <c r="D437"/>
  <c r="E437"/>
  <c r="F437"/>
  <c r="A433"/>
  <c r="B433"/>
  <c r="C433"/>
  <c r="D433"/>
  <c r="E433"/>
  <c r="F433"/>
  <c r="A429"/>
  <c r="B429"/>
  <c r="C429"/>
  <c r="D429"/>
  <c r="E429"/>
  <c r="F429"/>
  <c r="A425"/>
  <c r="B425"/>
  <c r="C425"/>
  <c r="D425"/>
  <c r="E425"/>
  <c r="F425"/>
  <c r="A421"/>
  <c r="B421"/>
  <c r="C421"/>
  <c r="D421"/>
  <c r="E421"/>
  <c r="F421"/>
  <c r="J421"/>
  <c r="F415"/>
  <c r="D415"/>
  <c r="B415"/>
  <c r="A415"/>
  <c r="C415"/>
  <c r="E415"/>
  <c r="J415"/>
  <c r="A407"/>
  <c r="B407"/>
  <c r="C407"/>
  <c r="D407"/>
  <c r="E407"/>
  <c r="A397"/>
  <c r="B397"/>
  <c r="C397"/>
  <c r="F397"/>
  <c r="D397"/>
  <c r="E397"/>
  <c r="F393"/>
  <c r="D393"/>
  <c r="B393"/>
  <c r="B389"/>
  <c r="D389"/>
  <c r="F389"/>
  <c r="A393"/>
  <c r="C393"/>
  <c r="E393"/>
  <c r="A389"/>
  <c r="C389"/>
  <c r="C462" s="1"/>
  <c r="C477" s="1"/>
  <c r="C479" s="1"/>
  <c r="C488" s="1"/>
  <c r="E389"/>
  <c r="A119"/>
  <c r="B119"/>
  <c r="F119"/>
  <c r="D119"/>
  <c r="C119"/>
  <c r="E119"/>
  <c r="K56"/>
  <c r="F56"/>
  <c r="J356"/>
  <c r="J333"/>
  <c r="J330"/>
  <c r="J326"/>
  <c r="J185"/>
  <c r="J85"/>
  <c r="J66"/>
  <c r="J62"/>
  <c r="A199"/>
  <c r="C199"/>
  <c r="E199"/>
  <c r="A476"/>
  <c r="C476"/>
  <c r="E476"/>
  <c r="L476"/>
  <c r="J476"/>
  <c r="C231"/>
  <c r="E231"/>
  <c r="L231"/>
  <c r="L461"/>
  <c r="L445"/>
  <c r="J445"/>
  <c r="L441"/>
  <c r="J441"/>
  <c r="L437"/>
  <c r="J437"/>
  <c r="L433"/>
  <c r="J433"/>
  <c r="L429"/>
  <c r="J429"/>
  <c r="L425"/>
  <c r="J425"/>
  <c r="L421"/>
  <c r="L415"/>
  <c r="L407"/>
  <c r="J407"/>
  <c r="L397"/>
  <c r="J397"/>
  <c r="L393"/>
  <c r="J393"/>
  <c r="L389"/>
  <c r="L462" s="1"/>
  <c r="J389"/>
  <c r="L469"/>
  <c r="K469"/>
  <c r="K477"/>
  <c r="L373"/>
  <c r="L367"/>
  <c r="L363"/>
  <c r="L356"/>
  <c r="J363"/>
  <c r="C66"/>
  <c r="C67" s="1"/>
  <c r="E66"/>
  <c r="A62"/>
  <c r="C62"/>
  <c r="E62"/>
  <c r="E67" s="1"/>
  <c r="B348"/>
  <c r="C348"/>
  <c r="D348"/>
  <c r="E348"/>
  <c r="F348"/>
  <c r="A336"/>
  <c r="B336"/>
  <c r="C336"/>
  <c r="D336"/>
  <c r="E336"/>
  <c r="F336"/>
  <c r="A333"/>
  <c r="B333"/>
  <c r="C333"/>
  <c r="D333"/>
  <c r="E333"/>
  <c r="F333"/>
  <c r="A330"/>
  <c r="B330"/>
  <c r="C330"/>
  <c r="D330"/>
  <c r="E330"/>
  <c r="F330"/>
  <c r="A326"/>
  <c r="B326"/>
  <c r="C326"/>
  <c r="D326"/>
  <c r="E326"/>
  <c r="F326"/>
  <c r="A322"/>
  <c r="B322"/>
  <c r="C322"/>
  <c r="D322"/>
  <c r="E322"/>
  <c r="F322"/>
  <c r="A318"/>
  <c r="B318"/>
  <c r="C318"/>
  <c r="D318"/>
  <c r="E318"/>
  <c r="F318"/>
  <c r="A314"/>
  <c r="B314"/>
  <c r="C314"/>
  <c r="D314"/>
  <c r="E314"/>
  <c r="F314"/>
  <c r="A310"/>
  <c r="B310"/>
  <c r="C310"/>
  <c r="D310"/>
  <c r="E310"/>
  <c r="F310"/>
  <c r="A306"/>
  <c r="B306"/>
  <c r="C306"/>
  <c r="D306"/>
  <c r="E306"/>
  <c r="F306"/>
  <c r="A302"/>
  <c r="B302"/>
  <c r="C302"/>
  <c r="D302"/>
  <c r="E302"/>
  <c r="F302"/>
  <c r="A298"/>
  <c r="B298"/>
  <c r="C298"/>
  <c r="D298"/>
  <c r="E298"/>
  <c r="F298"/>
  <c r="A294"/>
  <c r="B294"/>
  <c r="C294"/>
  <c r="D294"/>
  <c r="E294"/>
  <c r="F294"/>
  <c r="A290"/>
  <c r="B290"/>
  <c r="C290"/>
  <c r="D290"/>
  <c r="E290"/>
  <c r="F290"/>
  <c r="A283"/>
  <c r="B283"/>
  <c r="C283"/>
  <c r="D283"/>
  <c r="E283"/>
  <c r="F283"/>
  <c r="A278"/>
  <c r="B278"/>
  <c r="C278"/>
  <c r="D278"/>
  <c r="E278"/>
  <c r="F278"/>
  <c r="A274"/>
  <c r="B274"/>
  <c r="C274"/>
  <c r="D274"/>
  <c r="E274"/>
  <c r="F274"/>
  <c r="A270"/>
  <c r="B270"/>
  <c r="C270"/>
  <c r="D270"/>
  <c r="E270"/>
  <c r="F270"/>
  <c r="A266"/>
  <c r="B266"/>
  <c r="C266"/>
  <c r="D266"/>
  <c r="E266"/>
  <c r="F266"/>
  <c r="A261"/>
  <c r="B261"/>
  <c r="C261"/>
  <c r="D261"/>
  <c r="E261"/>
  <c r="F261"/>
  <c r="A257"/>
  <c r="B257"/>
  <c r="C257"/>
  <c r="D257"/>
  <c r="E257"/>
  <c r="F257"/>
  <c r="A253"/>
  <c r="B253"/>
  <c r="C253"/>
  <c r="D253"/>
  <c r="E253"/>
  <c r="F253"/>
  <c r="A248"/>
  <c r="B248"/>
  <c r="C248"/>
  <c r="D248"/>
  <c r="E248"/>
  <c r="F248"/>
  <c r="A244"/>
  <c r="B244"/>
  <c r="C244"/>
  <c r="D244"/>
  <c r="E244"/>
  <c r="F244"/>
  <c r="A239"/>
  <c r="B239"/>
  <c r="C239"/>
  <c r="D239"/>
  <c r="E239"/>
  <c r="F239"/>
  <c r="A235"/>
  <c r="B235"/>
  <c r="C235"/>
  <c r="D235"/>
  <c r="E235"/>
  <c r="F235"/>
  <c r="A228"/>
  <c r="B228"/>
  <c r="C228"/>
  <c r="D228"/>
  <c r="E228"/>
  <c r="F228"/>
  <c r="A224"/>
  <c r="B224"/>
  <c r="C224"/>
  <c r="D224"/>
  <c r="E224"/>
  <c r="F224"/>
  <c r="A220"/>
  <c r="B220"/>
  <c r="C220"/>
  <c r="D220"/>
  <c r="E220"/>
  <c r="F220"/>
  <c r="A216"/>
  <c r="B216"/>
  <c r="C216"/>
  <c r="D216"/>
  <c r="E216"/>
  <c r="F216"/>
  <c r="A211"/>
  <c r="B211"/>
  <c r="C211"/>
  <c r="D211"/>
  <c r="E211"/>
  <c r="F211"/>
  <c r="A207"/>
  <c r="B207"/>
  <c r="C207"/>
  <c r="D207"/>
  <c r="E207"/>
  <c r="F207"/>
  <c r="A203"/>
  <c r="B203"/>
  <c r="C203"/>
  <c r="D203"/>
  <c r="E203"/>
  <c r="F203"/>
  <c r="A195"/>
  <c r="B195"/>
  <c r="C195"/>
  <c r="D195"/>
  <c r="E195"/>
  <c r="F195"/>
  <c r="A190"/>
  <c r="B190"/>
  <c r="C190"/>
  <c r="D190"/>
  <c r="E190"/>
  <c r="F190"/>
  <c r="A185"/>
  <c r="B185"/>
  <c r="C185"/>
  <c r="D185"/>
  <c r="E185"/>
  <c r="F185"/>
  <c r="F180"/>
  <c r="A129"/>
  <c r="B129"/>
  <c r="C129"/>
  <c r="D129"/>
  <c r="E129"/>
  <c r="F129"/>
  <c r="A124"/>
  <c r="B124"/>
  <c r="C124"/>
  <c r="D124"/>
  <c r="E124"/>
  <c r="F124"/>
  <c r="A111"/>
  <c r="B111"/>
  <c r="C111"/>
  <c r="D111"/>
  <c r="E111"/>
  <c r="F111"/>
  <c r="A106"/>
  <c r="B106"/>
  <c r="C106"/>
  <c r="D106"/>
  <c r="E106"/>
  <c r="F106"/>
  <c r="A101"/>
  <c r="B101"/>
  <c r="C101"/>
  <c r="D101"/>
  <c r="E101"/>
  <c r="F101"/>
  <c r="A96"/>
  <c r="B96"/>
  <c r="C96"/>
  <c r="D96"/>
  <c r="E96"/>
  <c r="F96"/>
  <c r="A85"/>
  <c r="B85"/>
  <c r="C85"/>
  <c r="D85"/>
  <c r="E85"/>
  <c r="F85"/>
  <c r="L348"/>
  <c r="J348"/>
  <c r="L336"/>
  <c r="L333"/>
  <c r="L330"/>
  <c r="L326"/>
  <c r="L322"/>
  <c r="L318"/>
  <c r="L314"/>
  <c r="L310"/>
  <c r="L306"/>
  <c r="L302"/>
  <c r="L298"/>
  <c r="L294"/>
  <c r="L290"/>
  <c r="L283"/>
  <c r="L278"/>
  <c r="L274"/>
  <c r="L270"/>
  <c r="L266"/>
  <c r="L261"/>
  <c r="L257"/>
  <c r="L253"/>
  <c r="L248"/>
  <c r="L244"/>
  <c r="L239"/>
  <c r="L235"/>
  <c r="L228"/>
  <c r="L224"/>
  <c r="L207"/>
  <c r="L203"/>
  <c r="L199"/>
  <c r="L195"/>
  <c r="L190"/>
  <c r="L185"/>
  <c r="L129"/>
  <c r="L124"/>
  <c r="L111"/>
  <c r="L106"/>
  <c r="L101"/>
  <c r="L96"/>
  <c r="L85"/>
  <c r="L220"/>
  <c r="L66"/>
  <c r="L62"/>
  <c r="L56"/>
  <c r="L39"/>
  <c r="L34"/>
  <c r="L216"/>
  <c r="L211"/>
  <c r="J373"/>
  <c r="J367"/>
  <c r="K39"/>
  <c r="K34"/>
  <c r="K40" s="1"/>
  <c r="K375" s="1"/>
  <c r="K377" s="1"/>
  <c r="L119"/>
  <c r="F476"/>
  <c r="F469"/>
  <c r="F477"/>
  <c r="F479" s="1"/>
  <c r="F488" s="1"/>
  <c r="E469"/>
  <c r="F374"/>
  <c r="F65"/>
  <c r="F67"/>
  <c r="E56"/>
  <c r="F39"/>
  <c r="F34"/>
  <c r="E34"/>
  <c r="E40" s="1"/>
  <c r="E9" i="2"/>
  <c r="E16"/>
  <c r="E17" s="1"/>
  <c r="F9"/>
  <c r="F16"/>
  <c r="F17"/>
  <c r="F19" s="1"/>
  <c r="G18"/>
  <c r="B9"/>
  <c r="B16"/>
  <c r="C7"/>
  <c r="C9" s="1"/>
  <c r="C17" s="1"/>
  <c r="C19" s="1"/>
  <c r="C16"/>
  <c r="D4"/>
  <c r="D5"/>
  <c r="D6"/>
  <c r="D8"/>
  <c r="D13"/>
  <c r="D14"/>
  <c r="D15"/>
  <c r="D18"/>
  <c r="G13"/>
  <c r="G14"/>
  <c r="G15"/>
  <c r="G16"/>
  <c r="G8"/>
  <c r="G7"/>
  <c r="G9" s="1"/>
  <c r="G5"/>
  <c r="G4"/>
  <c r="G6" s="1"/>
  <c r="A65" i="1"/>
  <c r="A66" s="1"/>
  <c r="A230"/>
  <c r="A231" s="1"/>
  <c r="B30"/>
  <c r="B34" s="1"/>
  <c r="B40" s="1"/>
  <c r="B375" s="1"/>
  <c r="B377" s="1"/>
  <c r="B39"/>
  <c r="B56"/>
  <c r="A341"/>
  <c r="A348" s="1"/>
  <c r="D476"/>
  <c r="B65"/>
  <c r="B67" s="1"/>
  <c r="D65"/>
  <c r="D67" s="1"/>
  <c r="B476"/>
  <c r="A469"/>
  <c r="B469"/>
  <c r="B374"/>
  <c r="A39"/>
  <c r="A34"/>
  <c r="D34"/>
  <c r="D39"/>
  <c r="D56"/>
  <c r="D374"/>
  <c r="C34"/>
  <c r="C40" s="1"/>
  <c r="C469"/>
  <c r="D469"/>
  <c r="C56"/>
  <c r="J374"/>
  <c r="J375" s="1"/>
  <c r="B462"/>
  <c r="B477" s="1"/>
  <c r="J67"/>
  <c r="D462"/>
  <c r="L40"/>
  <c r="L374"/>
  <c r="L67"/>
  <c r="K479"/>
  <c r="K488" s="1"/>
  <c r="D479"/>
  <c r="D488" s="1"/>
  <c r="F40"/>
  <c r="F375" s="1"/>
  <c r="F377" s="1"/>
  <c r="E19" i="2" l="1"/>
  <c r="G17"/>
  <c r="G19" s="1"/>
  <c r="B479" i="1"/>
  <c r="B488" s="1"/>
  <c r="B491" s="1"/>
  <c r="D40"/>
  <c r="D375" s="1"/>
  <c r="D377" s="1"/>
  <c r="D491" s="1"/>
  <c r="A40"/>
  <c r="D16" i="2"/>
  <c r="D7"/>
  <c r="B17"/>
  <c r="B19" s="1"/>
  <c r="C375" i="1"/>
  <c r="C377" s="1"/>
  <c r="C491" s="1"/>
  <c r="D9" i="2"/>
  <c r="A67" i="1"/>
  <c r="E462"/>
  <c r="E477" s="1"/>
  <c r="E479" s="1"/>
  <c r="E488" s="1"/>
  <c r="A462"/>
  <c r="A477" s="1"/>
  <c r="A479" s="1"/>
  <c r="A488" s="1"/>
  <c r="F462"/>
  <c r="J462"/>
  <c r="J477" s="1"/>
  <c r="L8"/>
  <c r="J377"/>
  <c r="L375"/>
  <c r="L377" s="1"/>
  <c r="J479"/>
  <c r="J488" s="1"/>
  <c r="L477"/>
  <c r="L479" s="1"/>
  <c r="L488" s="1"/>
  <c r="D17" i="2"/>
  <c r="D19" s="1"/>
  <c r="F491" i="1"/>
  <c r="K491"/>
  <c r="E375"/>
  <c r="E377" s="1"/>
  <c r="E491" s="1"/>
  <c r="A375"/>
  <c r="A377" s="1"/>
  <c r="A491" s="1"/>
  <c r="J491" l="1"/>
  <c r="L491"/>
</calcChain>
</file>

<file path=xl/sharedStrings.xml><?xml version="1.0" encoding="utf-8"?>
<sst xmlns="http://schemas.openxmlformats.org/spreadsheetml/2006/main" count="805" uniqueCount="397">
  <si>
    <t>MINISTRY OF DEVELOPMENT OF NORTH EASTERN REGION</t>
  </si>
  <si>
    <t>The details are as follows:</t>
  </si>
  <si>
    <t>(In thousands of Rupees)</t>
  </si>
  <si>
    <t>Plan</t>
  </si>
  <si>
    <t>Non-Plan</t>
  </si>
  <si>
    <t>Total</t>
  </si>
  <si>
    <t>Revenue</t>
  </si>
  <si>
    <t>Capital</t>
  </si>
  <si>
    <t>Charged</t>
  </si>
  <si>
    <t>Voted</t>
  </si>
  <si>
    <t xml:space="preserve"> </t>
  </si>
  <si>
    <t>Actuals</t>
  </si>
  <si>
    <t>Non Plan</t>
  </si>
  <si>
    <t>Description</t>
  </si>
  <si>
    <t>REVENUE SECTION</t>
  </si>
  <si>
    <t>Secretariat - General Services (Major Head)</t>
  </si>
  <si>
    <t>Secretariat  (Minor Head)</t>
  </si>
  <si>
    <t>Ministry of Development of North Eastern Region</t>
  </si>
  <si>
    <t>Salaries.</t>
  </si>
  <si>
    <t>Wages</t>
  </si>
  <si>
    <t>Overtime Allowance.</t>
  </si>
  <si>
    <t>Medical Treatment</t>
  </si>
  <si>
    <t>Domestic Travel Expenses.</t>
  </si>
  <si>
    <t>Foreign Travel Expenses</t>
  </si>
  <si>
    <t>Office Expenses.</t>
  </si>
  <si>
    <t>Rent, Rates and Taxes</t>
  </si>
  <si>
    <t>Publications.</t>
  </si>
  <si>
    <t>Other Administrative Expenses</t>
  </si>
  <si>
    <t>Advertising and Publicity</t>
  </si>
  <si>
    <t>Minor Works</t>
  </si>
  <si>
    <t>Professional Services (Voted)</t>
  </si>
  <si>
    <t>Machinery and Equipments</t>
  </si>
  <si>
    <t>Other Administrative Services (Major Head)</t>
  </si>
  <si>
    <t>Zonal Councils (Minor Head)</t>
  </si>
  <si>
    <t xml:space="preserve">North Eastern Council Secretariat, Shillong </t>
  </si>
  <si>
    <t>01.00.</t>
  </si>
  <si>
    <t xml:space="preserve">Medical Treatment </t>
  </si>
  <si>
    <t>Other Charges</t>
  </si>
  <si>
    <t>Total :- Major Head "2070"</t>
  </si>
  <si>
    <t>Other Social Services (Major Head)</t>
  </si>
  <si>
    <t>Other Expenditure</t>
  </si>
  <si>
    <t>Other Schemes</t>
  </si>
  <si>
    <t>Technical Assistance and Capacity Building</t>
  </si>
  <si>
    <t>Total:-Major Head "2250"</t>
  </si>
  <si>
    <t>North Eastern Areas (Major Head)</t>
  </si>
  <si>
    <t>Medical and Public Health (Minor Head)</t>
  </si>
  <si>
    <t>Grants-in-aid to Dr. B.Baruah Cancer Institute</t>
  </si>
  <si>
    <t>02.00.</t>
  </si>
  <si>
    <t>Grants-in-Aid to Regional Institute of Para- medical and Nursing Sciences, Aizwal</t>
  </si>
  <si>
    <t>03.00.</t>
  </si>
  <si>
    <t xml:space="preserve">Support to Sankar Dev Netralaya, Guwahati </t>
  </si>
  <si>
    <t>05.00.</t>
  </si>
  <si>
    <t>06.00.</t>
  </si>
  <si>
    <t>Other Expenditure (Minor Head)</t>
  </si>
  <si>
    <t>Schemes of North Eastern Council</t>
  </si>
  <si>
    <t>Other Miscellaneous items</t>
  </si>
  <si>
    <t>Regional Documentation and Information Centre</t>
  </si>
  <si>
    <t xml:space="preserve">Consultancy and R&amp;D Project </t>
  </si>
  <si>
    <t>02.02.</t>
  </si>
  <si>
    <t>Professional Services</t>
  </si>
  <si>
    <t>North Eastern Police Academy(NEPA)</t>
  </si>
  <si>
    <t xml:space="preserve">Grants-in-aid to North Eastern Regional </t>
  </si>
  <si>
    <t>Institute for Water &amp; Land Management, Tezpur</t>
  </si>
  <si>
    <t xml:space="preserve">Regional Management and Information System </t>
  </si>
  <si>
    <t>Other Administrative  Expenses</t>
  </si>
  <si>
    <t>Other Academic Programmes</t>
  </si>
  <si>
    <t>02.34.</t>
  </si>
  <si>
    <t>Misc. Training Programmes</t>
  </si>
  <si>
    <t>Construction of Institute Building</t>
  </si>
  <si>
    <t>Support for Seminar/ Symposium/Workshop etc</t>
  </si>
  <si>
    <t>04.00.</t>
  </si>
  <si>
    <t>Survey &amp; Investigation for Road and Bridges</t>
  </si>
  <si>
    <t>09.00.</t>
  </si>
  <si>
    <t>15.00.</t>
  </si>
  <si>
    <t>Support to Projects related with Tourism in NER</t>
  </si>
  <si>
    <t>&amp; Information  &amp; Public Relations</t>
  </si>
  <si>
    <t>20.00.</t>
  </si>
  <si>
    <t>21.00.</t>
  </si>
  <si>
    <t>23.00.</t>
  </si>
  <si>
    <t>Power (Minor Head)</t>
  </si>
  <si>
    <t>Power Development survey and investigation</t>
  </si>
  <si>
    <t>01.01.</t>
  </si>
  <si>
    <t>Total:-Major Head "2552"</t>
  </si>
  <si>
    <t>Industrial Financial Institutions</t>
  </si>
  <si>
    <t>Grants in-Aid to State Governments (Major Head)</t>
  </si>
  <si>
    <t>Grants for State Plan Schemes</t>
  </si>
  <si>
    <t>Block Grants</t>
  </si>
  <si>
    <t>14.00.</t>
  </si>
  <si>
    <t>Grants for Special Plan Schemes</t>
  </si>
  <si>
    <t>Special Development Projects</t>
  </si>
  <si>
    <t>North Eastern Road Project</t>
  </si>
  <si>
    <t>Total:-Major Head"3601"</t>
  </si>
  <si>
    <t>Total:-Revenue Section</t>
  </si>
  <si>
    <t xml:space="preserve">       (Charged)</t>
  </si>
  <si>
    <t xml:space="preserve">       (Voted)</t>
  </si>
  <si>
    <t>Roads and Bridges.(Minor Head)</t>
  </si>
  <si>
    <t>Major Works</t>
  </si>
  <si>
    <t>Police (Minor Head)</t>
  </si>
  <si>
    <t>North Eastern Police Academy</t>
  </si>
  <si>
    <t>Civil Aviation (Minor Head)</t>
  </si>
  <si>
    <t>Investment</t>
  </si>
  <si>
    <t>Regional Institute of Medical Sciences, Imphal</t>
  </si>
  <si>
    <t>Regional Institute of Para Medical &amp; Nursing</t>
  </si>
  <si>
    <t>Sciences, Aizawl</t>
  </si>
  <si>
    <t>Other Expenditure(Minor Head)</t>
  </si>
  <si>
    <t>Housing for N.E.C. staff/NEC Guest House</t>
  </si>
  <si>
    <t>NERIWALM</t>
  </si>
  <si>
    <t>Loans for Village and Small Industries (Major Head)</t>
  </si>
  <si>
    <t xml:space="preserve">Loans to Public Sector and other </t>
  </si>
  <si>
    <t>Undertaking (Minor Head)</t>
  </si>
  <si>
    <t>Loans &amp; Advances</t>
  </si>
  <si>
    <t>NERAMAC</t>
  </si>
  <si>
    <t>Total:- Major Head "6851"</t>
  </si>
  <si>
    <t>Other loans to Indusries &amp; Minerals</t>
  </si>
  <si>
    <t>Interest free loan to NEDFi</t>
  </si>
  <si>
    <t>16.00.</t>
  </si>
  <si>
    <t>Total:- Major Head "6885"</t>
  </si>
  <si>
    <t>Total:-Capital Section</t>
  </si>
  <si>
    <t xml:space="preserve">     (Charged)</t>
  </si>
  <si>
    <t xml:space="preserve">     (voted)</t>
  </si>
  <si>
    <t xml:space="preserve">     (Voted)</t>
  </si>
  <si>
    <t>Load Flow Study of the Region by PGCIL</t>
  </si>
  <si>
    <t xml:space="preserve">Support of NER Education Council(NEREC) </t>
  </si>
  <si>
    <t>Support for preparation of DPR</t>
  </si>
  <si>
    <t xml:space="preserve">Construction/Improvement of roads of </t>
  </si>
  <si>
    <t xml:space="preserve"> Economic Importance/ Inter-state Roads</t>
  </si>
  <si>
    <t>to be executed through the BRO.</t>
  </si>
  <si>
    <t>LGBRI Inst. Of Mental Health, Tezpur</t>
  </si>
  <si>
    <t xml:space="preserve">Establishment </t>
  </si>
  <si>
    <t>33.01.</t>
  </si>
  <si>
    <t xml:space="preserve">Total - Establishment </t>
  </si>
  <si>
    <t xml:space="preserve">Information Technology </t>
  </si>
  <si>
    <t>33.99.</t>
  </si>
  <si>
    <t xml:space="preserve">Office Expenses </t>
  </si>
  <si>
    <t xml:space="preserve">Other Charges </t>
  </si>
  <si>
    <t xml:space="preserve">Total - Information Technology </t>
  </si>
  <si>
    <t xml:space="preserve">Total - Major Head " 2052 " </t>
  </si>
  <si>
    <t>Promotion of Fashion Technology Programmes and Institutes</t>
  </si>
  <si>
    <t>Partial support for construction of Working Women's Hostel in New Delhi</t>
  </si>
  <si>
    <t xml:space="preserve">North Eastern Region Livelihood  Project with World Bank assistance  </t>
  </si>
  <si>
    <t>Support for Rajiv Gandhi Girls’ Hostel,  New Delhi</t>
  </si>
  <si>
    <t xml:space="preserve">Support for Lilabari Pilot Training Institute </t>
  </si>
  <si>
    <t>Support for Teachers Training Institute through IGNOU</t>
  </si>
  <si>
    <t>Support for Lakhimpur College of Veterinary Science</t>
  </si>
  <si>
    <t xml:space="preserve">Vialibility gap funding for establishing Tribal Museums in the NE States </t>
  </si>
  <si>
    <t xml:space="preserve">Support for Setting up  of Project Formulation and Quality management </t>
  </si>
  <si>
    <t>Expenditure on investigation of Hydel Projects/ Water Development Project</t>
  </si>
  <si>
    <t xml:space="preserve">Special Development Package </t>
  </si>
  <si>
    <t xml:space="preserve">Lumpsum provision </t>
  </si>
  <si>
    <t xml:space="preserve">Marketing Support to Agri-Horti Produces in NE Region </t>
  </si>
  <si>
    <t>Pilot Project for Development of Horticulture &amp; Floriculture</t>
  </si>
  <si>
    <t xml:space="preserve">Documentation and Preservation of Biological Diversities in NE Region </t>
  </si>
  <si>
    <t xml:space="preserve">Augmentation of NERCORM Project in NE Region </t>
  </si>
  <si>
    <t>Public Awareness of Science &amp; Technology in State Science Centres</t>
  </si>
  <si>
    <t>Preservation and promotion of Art and Culture in the NE States</t>
  </si>
  <si>
    <t>UNIDO Cane &amp; Bamboo Technology Centre Project and Bamboo Technology Park</t>
  </si>
  <si>
    <t>Renovation of Inspection Bunglows, Tourist Lodges, Guest Houses etc,  specially for LTC travellers</t>
  </si>
  <si>
    <t>Assistance for organising Publicity/ Festivals/Flms etc</t>
  </si>
  <si>
    <t xml:space="preserve">Setting up of Hostels for NE students in Metros </t>
  </si>
  <si>
    <t xml:space="preserve">Assistance National Volunteer's Development Scheme </t>
  </si>
  <si>
    <t>Upgradation of existing Airports by Airport authority of India : Survey &amp; investigations/ feasibility studies/ preparation of DPRs etc</t>
  </si>
  <si>
    <t>ADB assisted North East State Road Project Management Unit</t>
  </si>
  <si>
    <t>Rent, Rates &amp; Taxes</t>
  </si>
  <si>
    <t>42.00.</t>
  </si>
  <si>
    <t>Integrated Agriculture Development in NE States including diversification of agronomical crops</t>
  </si>
  <si>
    <t>Animal Husbandry - Other Expenditure (Minor Head)</t>
  </si>
  <si>
    <t xml:space="preserve">Integrated Animal Husbandry Project (including Production of Milk, Meat etc and slaughter Houses ) in NE States </t>
  </si>
  <si>
    <t xml:space="preserve">Art &amp; Culture- Promotion of Art &amp; Culture (Minor Head)   </t>
  </si>
  <si>
    <t xml:space="preserve">Support to  Look East Policy initiatives </t>
  </si>
  <si>
    <t>Support to Infrastrucure Leasing  &amp;  Financial Services (IL &amp;FS)</t>
  </si>
  <si>
    <t xml:space="preserve">Financial support to employment oriented courses in the  ITIs of the NE Region </t>
  </si>
  <si>
    <t xml:space="preserve">Training - Industrial Training Institutes(Minor Head)   </t>
  </si>
  <si>
    <t>43.00.</t>
  </si>
  <si>
    <t xml:space="preserve">Development of Tezu Airport </t>
  </si>
  <si>
    <t xml:space="preserve">Construction of pedastrian type wire rope suspension bridges in backward Districts of North Eastern States </t>
  </si>
  <si>
    <t>Construction of major bridge over river Umiam at Patharghat[Meghalaya]</t>
  </si>
  <si>
    <t>13.00.</t>
  </si>
  <si>
    <t>Upgraddation of IGM Hospital, Agartala</t>
  </si>
  <si>
    <t xml:space="preserve">Development of Western Belt of Mizoram for resettlement of Bru Tribals  </t>
  </si>
  <si>
    <t xml:space="preserve">Rehabilitation- Other Rehabilitation  Schemes (Minor Head) </t>
  </si>
  <si>
    <t xml:space="preserve">Major Works  </t>
  </si>
  <si>
    <t xml:space="preserve">Integrated development of small and medium Towns- Construction (Minor Head) </t>
  </si>
  <si>
    <t xml:space="preserve">Development of Mon, Tuensang, Kiphire and Longleng Districts of     Nagaland                               </t>
  </si>
  <si>
    <t xml:space="preserve">Tourism Training Institute for NE Region at Kaziranga, Assam </t>
  </si>
  <si>
    <t>Hydel Generation-  Other Expenditure ( Minor Head)</t>
  </si>
  <si>
    <t>Augmenttion of Water Supply for Imphal  from Thoubal Dam</t>
  </si>
  <si>
    <t xml:space="preserve">Establishing  AIDS Control Center at Imphal [Manipur] </t>
  </si>
  <si>
    <t>Schemes in Karbi Anglong and North Kachar District Councils</t>
  </si>
  <si>
    <t xml:space="preserve">Implementation of Management  Information System- Data connectivity network for 96 blocks of Arunachal Pradesh </t>
  </si>
  <si>
    <t xml:space="preserve">132 KV single circuit transmission line from Khuppi to Tawang in Arunachal Pradesh                   </t>
  </si>
  <si>
    <t xml:space="preserve">Establishment of a unit for production of Technically specialised rubber for Tripura ISNR Factory, Agartala(Tripura) </t>
  </si>
  <si>
    <t>Total of Crop Husbandry- Other Expenditure (Minor Head)</t>
  </si>
  <si>
    <t xml:space="preserve">Support for establishment of Remote - sensing </t>
  </si>
  <si>
    <t xml:space="preserve">Total of Other Expenditure (Minor Head) </t>
  </si>
  <si>
    <t>Support for improvement of  Airports in  NE Region</t>
  </si>
  <si>
    <t>Relief and rehabilitation of camp dwellers in Kokrajhar and Bongaigaon Districts of Assam</t>
  </si>
  <si>
    <t xml:space="preserve">Infrastructure development of Jawaharlal Nehru College, Pasighat and Government Colleges , Tezu and Tirap in Arunachal Pradesh </t>
  </si>
  <si>
    <t>Renovation and modernization of 8 nos of Hydro Electric Power Stations in Sikkim</t>
  </si>
  <si>
    <t>Total of Power (Minor Head)</t>
  </si>
  <si>
    <t xml:space="preserve">Capital Section </t>
  </si>
  <si>
    <t xml:space="preserve">CAPITAL SECTION </t>
  </si>
  <si>
    <t>Schemes to be implemented in border areas by Army</t>
  </si>
  <si>
    <t xml:space="preserve">Details of Recoveries adjusted in reduction of Expenditure </t>
  </si>
  <si>
    <t>Deduct Recoveries</t>
  </si>
  <si>
    <t xml:space="preserve">The expenditure provisions, net of the above recoveries, will be as under: </t>
  </si>
  <si>
    <t>TOTAL:- Revenue and Capital Sections</t>
  </si>
  <si>
    <t xml:space="preserve">Capital Outlay on North Eastern Areas </t>
  </si>
  <si>
    <t xml:space="preserve"> (Major Head)</t>
  </si>
  <si>
    <t xml:space="preserve">Capital (voted) : </t>
  </si>
  <si>
    <t xml:space="preserve">Chairman’s Sports Award for excellence in International &amp; National Sports Meets by Sportsmen/Sports Women of NE Region </t>
  </si>
  <si>
    <t>BE 2010-11</t>
  </si>
  <si>
    <t>Total of ADB assisted North East State Road Project Management Unit</t>
  </si>
  <si>
    <t>Domestic Travel Expenses</t>
  </si>
  <si>
    <t>Advertising &amp; Publicity</t>
  </si>
  <si>
    <t xml:space="preserve">Support for Development of Social Welfare Sector </t>
  </si>
  <si>
    <t>Assistance for capacity building programmes in the tourism sector</t>
  </si>
  <si>
    <t xml:space="preserve">Support for tourist circuit development in NE Region </t>
  </si>
  <si>
    <t>Consultancy charges for vetting of DPRs under the NLCPR Scheme</t>
  </si>
  <si>
    <t xml:space="preserve">Infrastructure development of Educational Institutions in NE Region </t>
  </si>
  <si>
    <t xml:space="preserve">Total of Tourism infrastructure - Other Expenditure (Minor Head) </t>
  </si>
  <si>
    <t xml:space="preserve">Others (Information &amp; Publicity)- Field Publicity (Minor Head)   </t>
  </si>
  <si>
    <t>Deduct Amount met from the Social and Infrastructure Development Fund (SIDF) (Minor Head)</t>
  </si>
  <si>
    <t xml:space="preserve">Tourism infrastructure - Other Expenditure (Minor Head) </t>
  </si>
  <si>
    <t>Support for North East Haat in Delhi (Gandhi Smriti Darshan Samiti Complex)</t>
  </si>
  <si>
    <t>General Education-  Other Expenditure (Minor Head)</t>
  </si>
  <si>
    <t>General (Capital outlay on Tourism)- Training (Minor Head)</t>
  </si>
  <si>
    <t>Public Health (Prevention and control of diseases) (Minor Head)</t>
  </si>
  <si>
    <t>Water Supply- Urban Water Supply (Minor Head)</t>
  </si>
  <si>
    <t>Total: Major Head  "4552"</t>
  </si>
  <si>
    <r>
      <t xml:space="preserve">     </t>
    </r>
    <r>
      <rPr>
        <b/>
        <sz val="12"/>
        <rFont val="Arial"/>
        <family val="2"/>
      </rPr>
      <t xml:space="preserve">Capital (Charged): </t>
    </r>
  </si>
  <si>
    <t>Development of Sports &amp; Youth activities in NE Region</t>
  </si>
  <si>
    <t>Professional Service</t>
  </si>
  <si>
    <t xml:space="preserve">Professional Services </t>
  </si>
  <si>
    <t>Special Package for the Bodoland Territorial Council(BTC)</t>
  </si>
  <si>
    <t>Central Assistance for the  Central Resource Pool for Development of North Eastern Region</t>
  </si>
  <si>
    <t>Grants-in-aid - General</t>
  </si>
  <si>
    <t>Support for Promotion  of Industrialisation  in NER.</t>
  </si>
  <si>
    <t xml:space="preserve"> Sensing Service Centre- NESAC</t>
  </si>
  <si>
    <t>Residential Complex of Coopt Management , Imphal</t>
  </si>
  <si>
    <t>Grants for creation of Capital assets</t>
  </si>
  <si>
    <t>18.00.</t>
  </si>
  <si>
    <t>IT Applications &amp; related services in NER,  including Telemedicine</t>
  </si>
  <si>
    <t>40.00.</t>
  </si>
  <si>
    <t>Preparation of HRD report on NER Industry</t>
  </si>
  <si>
    <t>DEMAND NO. 28 : Detailed Demands for Grants for 2011-12</t>
  </si>
  <si>
    <t>2009-10</t>
  </si>
  <si>
    <t>RE 2010-11</t>
  </si>
  <si>
    <t>BE 2011-12</t>
  </si>
  <si>
    <t>ADJUSTMENT OF AGENT FIGURES IN 200-2010(FIGURES UPTO MARCH(SY-III)`2010)</t>
  </si>
  <si>
    <t>MAJOR HEAD</t>
  </si>
  <si>
    <t>PLAN</t>
  </si>
  <si>
    <t>MHA FIG</t>
  </si>
  <si>
    <t xml:space="preserve">AGENT FIG </t>
  </si>
  <si>
    <t>G.TOTAL</t>
  </si>
  <si>
    <t>N.PLAN</t>
  </si>
  <si>
    <t>REVENUE TOTAL</t>
  </si>
  <si>
    <t>REVENUE</t>
  </si>
  <si>
    <t>CAPITAL</t>
  </si>
  <si>
    <t>CAPITAL TOTAL</t>
  </si>
  <si>
    <t>DEDUCT RECOVERY</t>
  </si>
  <si>
    <t>REV+CAPITAL       G.TOTAL</t>
  </si>
  <si>
    <t>Grants for Creation of Capital Assets</t>
  </si>
  <si>
    <t>Crop Husbandry- Other Expenditure                (Minor Head)</t>
  </si>
  <si>
    <t>Total Medical and Public Health                 (Minor Head)</t>
  </si>
  <si>
    <t>Others (Ecology and Environment)-            Other Expenditure (Minor Head)</t>
  </si>
  <si>
    <t>Total of Animal Husbandry - Other Expenditure (Minor Head)</t>
  </si>
  <si>
    <t>Total of Others (Ecology and Environment)-            Other Expenditure (Minor Head)</t>
  </si>
  <si>
    <t xml:space="preserve">Total of Art &amp; Culture- Promotion of Art &amp; Culture (Minor Head)   </t>
  </si>
  <si>
    <t xml:space="preserve">Total of Others (Information &amp; Publicity)- Field Publicity (Minor Head)   </t>
  </si>
  <si>
    <t xml:space="preserve">Total of Training - Industrial Training Institutes(Minor Head)   </t>
  </si>
  <si>
    <t>Total of Other Miscellaneous items</t>
  </si>
  <si>
    <t xml:space="preserve">Total of Setting up of Project Planning and Monitoring cell in NEC Secretariat </t>
  </si>
  <si>
    <t>Total of Support for Seminar/ Symposium/Workshop etc</t>
  </si>
  <si>
    <t>Total of Survey &amp; Investigation for Road and Bridges</t>
  </si>
  <si>
    <t>Estabilshment of NER Bio-diversity Research Centre in Nehu, Shillong</t>
  </si>
  <si>
    <t>Total of Estabilshment of NER Bio-diversity Research Centre in Nehu, Shillong</t>
  </si>
  <si>
    <t xml:space="preserve">Rejuvenation of Citrus Farm in NER </t>
  </si>
  <si>
    <t xml:space="preserve">Total of Rejuvenation of Citrus Farm in NER </t>
  </si>
  <si>
    <t>Total of Preparation of HRD report on NER Industry</t>
  </si>
  <si>
    <t>Total of Technical Assistance and Capacity Building</t>
  </si>
  <si>
    <t>Total of Central Assistance for the  Central Resource Pool for Development of North Eastern Region</t>
  </si>
  <si>
    <t>Total of Special Development Projects</t>
  </si>
  <si>
    <t>Total of North Eastern Road Project</t>
  </si>
  <si>
    <t xml:space="preserve">Total of Special Development Package </t>
  </si>
  <si>
    <t xml:space="preserve">Support for 50 seater Aircrafts' services in NE Region </t>
  </si>
  <si>
    <t>Loans to Public Sector and other Undertaking(Minor Head)</t>
  </si>
  <si>
    <t>North Eastern Handicrafts &amp; Handloom Development Corporation Ltd.</t>
  </si>
  <si>
    <t>Capital Outlay on  North Estern Areas              (Major Head)</t>
  </si>
  <si>
    <t>Total of Support to Projects related with Tourism in NER</t>
  </si>
  <si>
    <t>Advertisement &amp; Publicity, Publications &amp; Information &amp; Public Relations</t>
  </si>
  <si>
    <t>Total of Advertisement &amp; Publicity, Publications &amp; Information &amp; Public Relations</t>
  </si>
  <si>
    <t>01</t>
  </si>
  <si>
    <t>02</t>
  </si>
  <si>
    <t>03</t>
  </si>
  <si>
    <t>06</t>
  </si>
  <si>
    <t>00.800</t>
  </si>
  <si>
    <t>05</t>
  </si>
  <si>
    <t>05.00</t>
  </si>
  <si>
    <t>00.210</t>
  </si>
  <si>
    <t>00.250</t>
  </si>
  <si>
    <t>04</t>
  </si>
  <si>
    <t>Grants-in-aid to Medical Colleges /Institutions-Regional Institute of Medical Sciences,Imphal</t>
  </si>
  <si>
    <t>Grants-in-aid to Lokopriya Gopinath Bordoloi Institute of Mental Health, Tejpur</t>
  </si>
  <si>
    <t>00.487</t>
  </si>
  <si>
    <t>00.488</t>
  </si>
  <si>
    <t>01.00</t>
  </si>
  <si>
    <t>00.489</t>
  </si>
  <si>
    <t>00.490</t>
  </si>
  <si>
    <t>02.00</t>
  </si>
  <si>
    <t>00. 491</t>
  </si>
  <si>
    <t>00.492</t>
  </si>
  <si>
    <t>02.01</t>
  </si>
  <si>
    <t>02.02</t>
  </si>
  <si>
    <t>02.03</t>
  </si>
  <si>
    <t>02.07</t>
  </si>
  <si>
    <t>02.09</t>
  </si>
  <si>
    <t>02.12</t>
  </si>
  <si>
    <t>02.14</t>
  </si>
  <si>
    <t>02.15</t>
  </si>
  <si>
    <t>02.23</t>
  </si>
  <si>
    <t>02.27</t>
  </si>
  <si>
    <t>02.34</t>
  </si>
  <si>
    <t>02.44</t>
  </si>
  <si>
    <t>02.46</t>
  </si>
  <si>
    <t>09</t>
  </si>
  <si>
    <t xml:space="preserve">Information Technology Education Programme in NER </t>
  </si>
  <si>
    <t>Total of IT Applications &amp; related services in NER,  including Telemedicine</t>
  </si>
  <si>
    <t xml:space="preserve">Disaster Managerment System for NER      (NEC-DOS) and Earthquake Risk evaluation/Awareness/studies </t>
  </si>
  <si>
    <t>Total of Disaster Management System for NER (NEC-DOS) and Earthquake Risk evaluation/Awareness/studies</t>
  </si>
  <si>
    <t>Total of North Eastern Region Livelihood Project with World Bank assistance</t>
  </si>
  <si>
    <t>Total of Support for Rajiv Gandhi Girls' Hosterl, New Delhi</t>
  </si>
  <si>
    <t>Total of Support for Lilabari Pilot Training Institute</t>
  </si>
  <si>
    <t>Total of Promotion of Fashion Technology Programmes and Institutes</t>
  </si>
  <si>
    <t>Total of Support of NER Education Council (NEREC)</t>
  </si>
  <si>
    <t>Total of Chairman's Sports Award for excellence in International &amp; National Sports Meets by Sportsmen/Sports Women of NE Region</t>
  </si>
  <si>
    <t>Total of Support for Teachers Training Institute through IGNOU</t>
  </si>
  <si>
    <t>Total of Partial support for construction of Working Women's Hostel in New Delhi</t>
  </si>
  <si>
    <t>Total of Support from preparation of DPR</t>
  </si>
  <si>
    <t>Total of Support for Lakhimpur College of Veterinary Science</t>
  </si>
  <si>
    <t>Total of Support for North East Haat in Delhi (Gandhi Smriti Darshan Samiti Complex)</t>
  </si>
  <si>
    <t>Total of Vialibility gap funding for establishing Tribal Museums in the NE States</t>
  </si>
  <si>
    <t>Total of Support for Setting up of Project Formulation and Quality management</t>
  </si>
  <si>
    <t>Total of Augmentation of NERCORM Project in NE Region</t>
  </si>
  <si>
    <t>Total of Public Awareness of Science &amp; Technology in State Science Centres</t>
  </si>
  <si>
    <t>Total of UNIDO Cane &amp; Bamboo Technology Centre Project and Bamboo Technology Park</t>
  </si>
  <si>
    <t>Total of Support to Look East Policy initiatives</t>
  </si>
  <si>
    <t>Total of Setting up of Hostels for NE students in Metros</t>
  </si>
  <si>
    <t>Total of Assistance National Volunteer's Development Scheme</t>
  </si>
  <si>
    <t>Total of Infrastructure development of Educational Institutions in NE Region</t>
  </si>
  <si>
    <t>Total of Support for Development of Social Welfare Sector</t>
  </si>
  <si>
    <t>Total of Assistance for capacity building programmes in the tourism sector</t>
  </si>
  <si>
    <t>Total of Support for tourist circuit development in NE Region</t>
  </si>
  <si>
    <t>Total of Consultancy charges for vetting of DPRs under the NLCPR Scheme</t>
  </si>
  <si>
    <t>00.801</t>
  </si>
  <si>
    <t>01.01</t>
  </si>
  <si>
    <t>Non Conventional Energy Resources/Renewable Resources of Energy</t>
  </si>
  <si>
    <t>North Eastern Regional Resource Management Project for Upland Areas Externally Aided Project.(IFAD assisted)</t>
  </si>
  <si>
    <t>Setting up of Project Planning and Monitoring cell in NEC Secretariat</t>
  </si>
  <si>
    <t>00.054</t>
  </si>
  <si>
    <t>00.055</t>
  </si>
  <si>
    <t>00.201</t>
  </si>
  <si>
    <t>00.202</t>
  </si>
  <si>
    <t>06.00</t>
  </si>
  <si>
    <t>09.00</t>
  </si>
  <si>
    <t>00.214</t>
  </si>
  <si>
    <t xml:space="preserve">02.  </t>
  </si>
  <si>
    <t>00.215</t>
  </si>
  <si>
    <t>00.216</t>
  </si>
  <si>
    <t>00.217</t>
  </si>
  <si>
    <t>00.218</t>
  </si>
  <si>
    <t>00.219</t>
  </si>
  <si>
    <t>00.220</t>
  </si>
  <si>
    <t>Grants for creation of Capital Assets</t>
  </si>
  <si>
    <t>02.101</t>
  </si>
  <si>
    <t>Total of Roads and Bridges. (Minor Head)</t>
  </si>
  <si>
    <t>Total of Police (Minor Head)</t>
  </si>
  <si>
    <t>Total of Civil Aviation (Minor Head)</t>
  </si>
  <si>
    <t>Total of Medical and Public Health (Minor Head)</t>
  </si>
  <si>
    <t>Total of Rehabilitation - Other Rehabilitation Schemes (Minor Head)</t>
  </si>
  <si>
    <t>Total of Integrated development  of small and medkum Towns - Construction (Minor Head)</t>
  </si>
  <si>
    <t>Total of General (Capital outlay on Tourism) - Training (Minor Head)</t>
  </si>
  <si>
    <t>Total of General Education - Other Expenditure (Minor Head)</t>
  </si>
  <si>
    <t>Total of Hydel Generation - Other Expenditure (Minor Head)</t>
  </si>
  <si>
    <t xml:space="preserve">Total of Information Technology Education Programme in NER </t>
  </si>
  <si>
    <t>Support for Consultancy, Third Party Monitoring, Impact Assessment etc under NLCPR Scheme</t>
  </si>
  <si>
    <t>Total of Water Supply - Urban Water Supply (Minor Head)</t>
  </si>
  <si>
    <t>Total of Public Health (Prevention and control of diseases) (Minor Head)</t>
  </si>
  <si>
    <t>00.190</t>
  </si>
  <si>
    <t>01.190</t>
  </si>
  <si>
    <t>00.00</t>
  </si>
  <si>
    <t>05.101</t>
  </si>
  <si>
    <t>16.00</t>
  </si>
  <si>
    <t>18.00</t>
  </si>
  <si>
    <t>16.</t>
  </si>
  <si>
    <t>20.</t>
  </si>
  <si>
    <t>21.</t>
  </si>
  <si>
    <t>Total of Support for Consultancy, Third Party Monitoring, Impact Assessment etc under NLCPR Scheme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</si>
</sst>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0000"/>
  </numFmts>
  <fonts count="19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double"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Fill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right" vertical="top"/>
    </xf>
    <xf numFmtId="1" fontId="9" fillId="0" borderId="1" xfId="0" applyNumberFormat="1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/>
    </xf>
    <xf numFmtId="1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 vertical="justify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justify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right" vertical="justify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  <xf numFmtId="0" fontId="5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justify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/>
    </xf>
    <xf numFmtId="0" fontId="9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top"/>
    </xf>
    <xf numFmtId="2" fontId="5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right" vertical="top"/>
    </xf>
    <xf numFmtId="1" fontId="5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justify" vertical="top"/>
    </xf>
    <xf numFmtId="1" fontId="5" fillId="0" borderId="1" xfId="0" quotePrefix="1" applyNumberFormat="1" applyFont="1" applyFill="1" applyBorder="1" applyAlignment="1">
      <alignment horizontal="right" vertical="top"/>
    </xf>
    <xf numFmtId="0" fontId="4" fillId="0" borderId="1" xfId="0" applyFont="1" applyFill="1" applyBorder="1"/>
    <xf numFmtId="0" fontId="8" fillId="0" borderId="1" xfId="0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vertical="top"/>
    </xf>
    <xf numFmtId="2" fontId="9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right" vertical="justify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/>
    </xf>
    <xf numFmtId="0" fontId="1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justify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justify" wrapText="1"/>
    </xf>
    <xf numFmtId="0" fontId="13" fillId="0" borderId="0" xfId="0" applyFont="1" applyFill="1" applyBorder="1"/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15" fillId="0" borderId="1" xfId="0" applyFont="1" applyFill="1" applyBorder="1"/>
    <xf numFmtId="0" fontId="4" fillId="0" borderId="1" xfId="0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1" xfId="0" applyFill="1" applyBorder="1"/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1" fontId="4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2" fontId="5" fillId="0" borderId="1" xfId="0" quotePrefix="1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center"/>
    </xf>
    <xf numFmtId="0" fontId="17" fillId="0" borderId="1" xfId="0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horizontal="right" vertical="top"/>
    </xf>
    <xf numFmtId="0" fontId="1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/>
    <xf numFmtId="1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2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/>
    <xf numFmtId="2" fontId="5" fillId="0" borderId="1" xfId="0" applyNumberFormat="1" applyFont="1" applyFill="1" applyBorder="1"/>
    <xf numFmtId="2" fontId="16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right" vertical="justify"/>
    </xf>
    <xf numFmtId="0" fontId="12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8"/>
  <sheetViews>
    <sheetView tabSelected="1" topLeftCell="A332" zoomScaleSheetLayoutView="40" workbookViewId="0">
      <selection activeCell="A336" sqref="A336:A337"/>
    </sheetView>
  </sheetViews>
  <sheetFormatPr defaultColWidth="8.7109375" defaultRowHeight="15.75"/>
  <cols>
    <col min="1" max="1" width="11.5703125" style="81" customWidth="1"/>
    <col min="2" max="2" width="13.5703125" style="80" customWidth="1"/>
    <col min="3" max="3" width="13.42578125" style="57" customWidth="1"/>
    <col min="4" max="4" width="14.5703125" style="48" customWidth="1"/>
    <col min="5" max="5" width="14.28515625" style="48" customWidth="1"/>
    <col min="6" max="6" width="12.5703125" style="48" customWidth="1"/>
    <col min="7" max="7" width="11.42578125" style="58" customWidth="1"/>
    <col min="8" max="8" width="5" style="59" customWidth="1"/>
    <col min="9" max="9" width="47.42578125" style="51" customWidth="1"/>
    <col min="10" max="10" width="11.7109375" style="75" customWidth="1"/>
    <col min="11" max="11" width="14.5703125" style="48" customWidth="1"/>
    <col min="12" max="12" width="13.28515625" style="80" customWidth="1"/>
    <col min="13" max="58" width="8.7109375" style="65" customWidth="1"/>
    <col min="59" max="16384" width="8.7109375" style="65"/>
  </cols>
  <sheetData>
    <row r="1" spans="1:14" s="83" customFormat="1" ht="18">
      <c r="A1" s="117" t="s">
        <v>244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4" s="83" customFormat="1" ht="18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s="83" customFormat="1">
      <c r="A3" s="42"/>
      <c r="B3" s="42" t="s">
        <v>1</v>
      </c>
      <c r="C3" s="12"/>
      <c r="D3" s="12"/>
      <c r="E3" s="12"/>
      <c r="F3" s="12"/>
      <c r="G3" s="13"/>
      <c r="H3" s="14"/>
      <c r="I3" s="15"/>
      <c r="J3" s="116" t="s">
        <v>2</v>
      </c>
      <c r="K3" s="116"/>
      <c r="L3" s="116"/>
    </row>
    <row r="4" spans="1:14" s="83" customFormat="1">
      <c r="A4" s="42"/>
      <c r="B4" s="42"/>
      <c r="C4" s="12"/>
      <c r="D4" s="12"/>
      <c r="E4" s="12"/>
      <c r="F4" s="14"/>
      <c r="G4" s="13"/>
      <c r="H4" s="14"/>
      <c r="I4" s="15"/>
      <c r="J4" s="103" t="s">
        <v>3</v>
      </c>
      <c r="K4" s="103" t="s">
        <v>4</v>
      </c>
      <c r="L4" s="103" t="s">
        <v>5</v>
      </c>
    </row>
    <row r="5" spans="1:14" s="83" customFormat="1">
      <c r="A5" s="42"/>
      <c r="B5" s="62"/>
      <c r="C5" s="12"/>
      <c r="D5" s="103" t="s">
        <v>6</v>
      </c>
      <c r="E5" s="103" t="s">
        <v>7</v>
      </c>
      <c r="F5" s="103" t="s">
        <v>5</v>
      </c>
      <c r="G5" s="17"/>
      <c r="H5" s="18"/>
      <c r="I5" s="19"/>
      <c r="J5" s="62"/>
      <c r="K5" s="16"/>
      <c r="L5" s="62"/>
    </row>
    <row r="6" spans="1:14" s="83" customFormat="1">
      <c r="A6" s="42"/>
      <c r="B6" s="62"/>
      <c r="C6" s="63" t="s">
        <v>8</v>
      </c>
      <c r="D6" s="20">
        <v>0</v>
      </c>
      <c r="E6" s="20">
        <v>0</v>
      </c>
      <c r="F6" s="20">
        <v>0</v>
      </c>
      <c r="G6" s="17"/>
      <c r="H6" s="18"/>
      <c r="I6" s="63" t="s">
        <v>6</v>
      </c>
      <c r="J6" s="42">
        <v>16140000</v>
      </c>
      <c r="K6" s="42">
        <v>175800</v>
      </c>
      <c r="L6" s="42">
        <f>SUM(J6,K6)</f>
        <v>16315800</v>
      </c>
    </row>
    <row r="7" spans="1:14" s="83" customFormat="1">
      <c r="A7" s="42"/>
      <c r="B7" s="62"/>
      <c r="C7" s="63" t="s">
        <v>9</v>
      </c>
      <c r="D7" s="63">
        <v>16315800</v>
      </c>
      <c r="E7" s="63">
        <v>3010000</v>
      </c>
      <c r="F7" s="111">
        <f>SUM(D7:E7)</f>
        <v>19325800</v>
      </c>
      <c r="G7" s="16"/>
      <c r="H7" s="18" t="s">
        <v>10</v>
      </c>
      <c r="I7" s="63" t="s">
        <v>7</v>
      </c>
      <c r="J7" s="63">
        <v>2970000</v>
      </c>
      <c r="K7" s="42">
        <v>40000</v>
      </c>
      <c r="L7" s="42">
        <f>SUM(J7:K7)</f>
        <v>3010000</v>
      </c>
    </row>
    <row r="8" spans="1:14" s="83" customFormat="1">
      <c r="A8" s="42"/>
      <c r="B8" s="62"/>
      <c r="C8" s="63" t="s">
        <v>5</v>
      </c>
      <c r="D8" s="63">
        <v>16315800</v>
      </c>
      <c r="E8" s="63">
        <v>3010000</v>
      </c>
      <c r="F8" s="111">
        <f>SUM(D8:E8)</f>
        <v>19325800</v>
      </c>
      <c r="G8" s="17"/>
      <c r="H8" s="18"/>
      <c r="I8" s="63" t="s">
        <v>5</v>
      </c>
      <c r="J8" s="42">
        <f>SUM(J6:J7)</f>
        <v>19110000</v>
      </c>
      <c r="K8" s="42">
        <f>SUM(K6:K7)</f>
        <v>215800</v>
      </c>
      <c r="L8" s="63">
        <f>SUM(L6,L7)</f>
        <v>19325800</v>
      </c>
    </row>
    <row r="9" spans="1:14">
      <c r="A9" s="42"/>
      <c r="B9" s="42"/>
      <c r="C9" s="20"/>
      <c r="D9" s="12"/>
      <c r="E9" s="20"/>
      <c r="F9" s="12"/>
      <c r="G9" s="13"/>
      <c r="H9" s="14"/>
      <c r="I9" s="15"/>
      <c r="J9" s="42"/>
      <c r="K9" s="12"/>
      <c r="L9" s="42"/>
    </row>
    <row r="10" spans="1:14" s="83" customFormat="1">
      <c r="A10" s="113" t="s">
        <v>11</v>
      </c>
      <c r="B10" s="113"/>
      <c r="C10" s="115" t="s">
        <v>210</v>
      </c>
      <c r="D10" s="115"/>
      <c r="E10" s="116" t="s">
        <v>246</v>
      </c>
      <c r="F10" s="116"/>
      <c r="G10" s="17"/>
      <c r="H10" s="18"/>
      <c r="I10" s="19"/>
      <c r="J10" s="116" t="s">
        <v>247</v>
      </c>
      <c r="K10" s="116"/>
      <c r="L10" s="116"/>
    </row>
    <row r="11" spans="1:14">
      <c r="A11" s="116" t="s">
        <v>245</v>
      </c>
      <c r="B11" s="116"/>
      <c r="C11" s="21"/>
      <c r="D11" s="21"/>
      <c r="E11" s="116"/>
      <c r="F11" s="116"/>
      <c r="G11" s="13"/>
      <c r="H11" s="14"/>
      <c r="I11" s="15"/>
      <c r="J11" s="116"/>
      <c r="K11" s="116"/>
      <c r="L11" s="116"/>
      <c r="M11" s="114"/>
      <c r="N11" s="114"/>
    </row>
    <row r="12" spans="1:14" s="84" customFormat="1">
      <c r="A12" s="22" t="s">
        <v>3</v>
      </c>
      <c r="B12" s="22" t="s">
        <v>12</v>
      </c>
      <c r="C12" s="22" t="s">
        <v>3</v>
      </c>
      <c r="D12" s="22" t="s">
        <v>12</v>
      </c>
      <c r="E12" s="22" t="s">
        <v>3</v>
      </c>
      <c r="F12" s="22" t="s">
        <v>12</v>
      </c>
      <c r="G12" s="23"/>
      <c r="H12" s="24"/>
      <c r="I12" s="22" t="s">
        <v>13</v>
      </c>
      <c r="J12" s="22" t="s">
        <v>3</v>
      </c>
      <c r="K12" s="22" t="s">
        <v>12</v>
      </c>
      <c r="L12" s="22" t="s">
        <v>5</v>
      </c>
    </row>
    <row r="13" spans="1:14">
      <c r="A13" s="63"/>
      <c r="B13" s="42"/>
      <c r="C13" s="25"/>
      <c r="D13" s="25"/>
      <c r="E13" s="25"/>
      <c r="F13" s="25"/>
      <c r="G13" s="7"/>
      <c r="H13" s="26"/>
      <c r="I13" s="27" t="s">
        <v>14</v>
      </c>
      <c r="J13" s="6"/>
      <c r="K13" s="5"/>
      <c r="L13" s="6"/>
    </row>
    <row r="14" spans="1:14">
      <c r="A14" s="63"/>
      <c r="B14" s="42"/>
      <c r="C14" s="25"/>
      <c r="D14" s="25"/>
      <c r="E14" s="25"/>
      <c r="F14" s="25"/>
      <c r="G14" s="28">
        <v>2052</v>
      </c>
      <c r="H14" s="29"/>
      <c r="I14" s="4" t="s">
        <v>15</v>
      </c>
      <c r="J14" s="6"/>
      <c r="K14" s="5"/>
      <c r="L14" s="6"/>
    </row>
    <row r="15" spans="1:14">
      <c r="A15" s="63"/>
      <c r="B15" s="42"/>
      <c r="C15" s="25"/>
      <c r="D15" s="25"/>
      <c r="E15" s="25"/>
      <c r="F15" s="25"/>
      <c r="G15" s="30">
        <v>0.09</v>
      </c>
      <c r="H15" s="26"/>
      <c r="I15" s="4" t="s">
        <v>16</v>
      </c>
      <c r="J15" s="6"/>
      <c r="K15" s="5"/>
      <c r="L15" s="6"/>
    </row>
    <row r="16" spans="1:14" ht="30">
      <c r="A16" s="63"/>
      <c r="B16" s="42"/>
      <c r="C16" s="25"/>
      <c r="D16" s="25"/>
      <c r="E16" s="25"/>
      <c r="F16" s="25"/>
      <c r="G16" s="7">
        <v>33.01</v>
      </c>
      <c r="H16" s="26"/>
      <c r="I16" s="4" t="s">
        <v>17</v>
      </c>
      <c r="J16" s="6"/>
      <c r="K16" s="5"/>
      <c r="L16" s="6"/>
    </row>
    <row r="17" spans="1:12">
      <c r="A17" s="63"/>
      <c r="B17" s="42"/>
      <c r="C17" s="25"/>
      <c r="D17" s="25"/>
      <c r="E17" s="25"/>
      <c r="F17" s="25"/>
      <c r="G17" s="7">
        <v>33.01</v>
      </c>
      <c r="H17" s="26"/>
      <c r="I17" s="11" t="s">
        <v>128</v>
      </c>
      <c r="J17" s="6"/>
      <c r="K17" s="5"/>
      <c r="L17" s="6"/>
    </row>
    <row r="18" spans="1:12" ht="15">
      <c r="A18" s="105">
        <v>0</v>
      </c>
      <c r="B18" s="105">
        <v>49276</v>
      </c>
      <c r="C18" s="5">
        <v>0</v>
      </c>
      <c r="D18" s="5">
        <v>38400</v>
      </c>
      <c r="E18" s="5">
        <v>0</v>
      </c>
      <c r="F18" s="5">
        <v>54200</v>
      </c>
      <c r="G18" s="7" t="s">
        <v>129</v>
      </c>
      <c r="H18" s="97" t="s">
        <v>291</v>
      </c>
      <c r="I18" s="4" t="s">
        <v>18</v>
      </c>
      <c r="J18" s="12">
        <v>0</v>
      </c>
      <c r="K18" s="12">
        <v>50500</v>
      </c>
      <c r="L18" s="12">
        <v>50500</v>
      </c>
    </row>
    <row r="19" spans="1:12" ht="15">
      <c r="A19" s="105">
        <v>0</v>
      </c>
      <c r="B19" s="105">
        <v>26</v>
      </c>
      <c r="C19" s="5">
        <v>0</v>
      </c>
      <c r="D19" s="5">
        <v>50</v>
      </c>
      <c r="E19" s="5">
        <v>0</v>
      </c>
      <c r="F19" s="5">
        <v>50</v>
      </c>
      <c r="G19" s="7" t="s">
        <v>129</v>
      </c>
      <c r="H19" s="97" t="s">
        <v>292</v>
      </c>
      <c r="I19" s="4" t="s">
        <v>19</v>
      </c>
      <c r="J19" s="12">
        <v>0</v>
      </c>
      <c r="K19" s="12">
        <v>50</v>
      </c>
      <c r="L19" s="12">
        <v>50</v>
      </c>
    </row>
    <row r="20" spans="1:12" ht="15">
      <c r="A20" s="105">
        <v>0</v>
      </c>
      <c r="B20" s="105">
        <v>272</v>
      </c>
      <c r="C20" s="5">
        <v>0</v>
      </c>
      <c r="D20" s="5">
        <v>500</v>
      </c>
      <c r="E20" s="5">
        <v>0</v>
      </c>
      <c r="F20" s="5">
        <v>500</v>
      </c>
      <c r="G20" s="7" t="s">
        <v>129</v>
      </c>
      <c r="H20" s="97" t="s">
        <v>293</v>
      </c>
      <c r="I20" s="4" t="s">
        <v>20</v>
      </c>
      <c r="J20" s="12">
        <v>0</v>
      </c>
      <c r="K20" s="12">
        <v>500</v>
      </c>
      <c r="L20" s="12">
        <v>500</v>
      </c>
    </row>
    <row r="21" spans="1:12" ht="15">
      <c r="A21" s="105">
        <v>0</v>
      </c>
      <c r="B21" s="105">
        <v>156</v>
      </c>
      <c r="C21" s="5">
        <v>0</v>
      </c>
      <c r="D21" s="5">
        <v>400</v>
      </c>
      <c r="E21" s="5">
        <v>0</v>
      </c>
      <c r="F21" s="5">
        <v>400</v>
      </c>
      <c r="G21" s="7" t="s">
        <v>129</v>
      </c>
      <c r="H21" s="97" t="s">
        <v>294</v>
      </c>
      <c r="I21" s="4" t="s">
        <v>21</v>
      </c>
      <c r="J21" s="12">
        <v>0</v>
      </c>
      <c r="K21" s="12">
        <v>400</v>
      </c>
      <c r="L21" s="12">
        <v>400</v>
      </c>
    </row>
    <row r="22" spans="1:12" ht="15">
      <c r="A22" s="105">
        <v>0</v>
      </c>
      <c r="B22" s="105">
        <v>3040</v>
      </c>
      <c r="C22" s="5">
        <v>0</v>
      </c>
      <c r="D22" s="5">
        <v>3000</v>
      </c>
      <c r="E22" s="5">
        <v>0</v>
      </c>
      <c r="F22" s="5">
        <v>5000</v>
      </c>
      <c r="G22" s="7" t="s">
        <v>129</v>
      </c>
      <c r="H22" s="26">
        <v>11</v>
      </c>
      <c r="I22" s="4" t="s">
        <v>22</v>
      </c>
      <c r="J22" s="12">
        <v>0</v>
      </c>
      <c r="K22" s="12">
        <v>3000</v>
      </c>
      <c r="L22" s="12">
        <v>3000</v>
      </c>
    </row>
    <row r="23" spans="1:12" ht="15">
      <c r="A23" s="105">
        <v>0</v>
      </c>
      <c r="B23" s="105">
        <v>874</v>
      </c>
      <c r="C23" s="5">
        <v>0</v>
      </c>
      <c r="D23" s="5">
        <v>500</v>
      </c>
      <c r="E23" s="5">
        <v>0</v>
      </c>
      <c r="F23" s="5">
        <v>500</v>
      </c>
      <c r="G23" s="7" t="s">
        <v>129</v>
      </c>
      <c r="H23" s="26">
        <v>12</v>
      </c>
      <c r="I23" s="4" t="s">
        <v>23</v>
      </c>
      <c r="J23" s="12">
        <v>0</v>
      </c>
      <c r="K23" s="12">
        <v>500</v>
      </c>
      <c r="L23" s="12">
        <v>500</v>
      </c>
    </row>
    <row r="24" spans="1:12" ht="15">
      <c r="A24" s="105">
        <v>0</v>
      </c>
      <c r="B24" s="105">
        <v>13404</v>
      </c>
      <c r="C24" s="5">
        <v>0</v>
      </c>
      <c r="D24" s="5">
        <v>14950</v>
      </c>
      <c r="E24" s="5">
        <v>0</v>
      </c>
      <c r="F24" s="5">
        <v>14950</v>
      </c>
      <c r="G24" s="7" t="s">
        <v>129</v>
      </c>
      <c r="H24" s="26">
        <v>13</v>
      </c>
      <c r="I24" s="4" t="s">
        <v>24</v>
      </c>
      <c r="J24" s="12">
        <v>0</v>
      </c>
      <c r="K24" s="12">
        <v>14950</v>
      </c>
      <c r="L24" s="12">
        <v>14950</v>
      </c>
    </row>
    <row r="25" spans="1:12" ht="15">
      <c r="A25" s="105">
        <v>0</v>
      </c>
      <c r="B25" s="105">
        <v>0</v>
      </c>
      <c r="C25" s="5">
        <v>0</v>
      </c>
      <c r="D25" s="5">
        <v>0</v>
      </c>
      <c r="E25" s="5">
        <v>0</v>
      </c>
      <c r="F25" s="5">
        <v>0</v>
      </c>
      <c r="G25" s="7" t="s">
        <v>129</v>
      </c>
      <c r="H25" s="26">
        <v>14</v>
      </c>
      <c r="I25" s="4" t="s">
        <v>25</v>
      </c>
      <c r="J25" s="12">
        <v>0</v>
      </c>
      <c r="K25" s="12">
        <v>0</v>
      </c>
      <c r="L25" s="12">
        <v>0</v>
      </c>
    </row>
    <row r="26" spans="1:12" ht="15">
      <c r="A26" s="105">
        <v>0</v>
      </c>
      <c r="B26" s="105">
        <v>0</v>
      </c>
      <c r="C26" s="5">
        <v>0</v>
      </c>
      <c r="D26" s="5">
        <v>0</v>
      </c>
      <c r="E26" s="5">
        <v>0</v>
      </c>
      <c r="F26" s="5">
        <v>0</v>
      </c>
      <c r="G26" s="7" t="s">
        <v>129</v>
      </c>
      <c r="H26" s="26">
        <v>16</v>
      </c>
      <c r="I26" s="4" t="s">
        <v>26</v>
      </c>
      <c r="J26" s="12">
        <v>0</v>
      </c>
      <c r="K26" s="12">
        <v>0</v>
      </c>
      <c r="L26" s="12">
        <v>0</v>
      </c>
    </row>
    <row r="27" spans="1:12" ht="15">
      <c r="A27" s="105">
        <v>0</v>
      </c>
      <c r="B27" s="105">
        <v>202</v>
      </c>
      <c r="C27" s="5">
        <v>0</v>
      </c>
      <c r="D27" s="5">
        <v>1500</v>
      </c>
      <c r="E27" s="5">
        <v>0</v>
      </c>
      <c r="F27" s="5">
        <v>1500</v>
      </c>
      <c r="G27" s="7" t="s">
        <v>129</v>
      </c>
      <c r="H27" s="26">
        <v>20</v>
      </c>
      <c r="I27" s="4" t="s">
        <v>27</v>
      </c>
      <c r="J27" s="12">
        <v>0</v>
      </c>
      <c r="K27" s="12">
        <v>1500</v>
      </c>
      <c r="L27" s="12">
        <v>1500</v>
      </c>
    </row>
    <row r="28" spans="1:12" ht="15">
      <c r="A28" s="105">
        <v>0</v>
      </c>
      <c r="B28" s="105">
        <v>0</v>
      </c>
      <c r="C28" s="5">
        <v>0</v>
      </c>
      <c r="D28" s="5">
        <v>0</v>
      </c>
      <c r="E28" s="5">
        <v>0</v>
      </c>
      <c r="F28" s="5">
        <v>0</v>
      </c>
      <c r="G28" s="7" t="s">
        <v>129</v>
      </c>
      <c r="H28" s="26">
        <v>26</v>
      </c>
      <c r="I28" s="4" t="s">
        <v>28</v>
      </c>
      <c r="J28" s="12">
        <v>0</v>
      </c>
      <c r="K28" s="12">
        <v>0</v>
      </c>
      <c r="L28" s="12">
        <v>0</v>
      </c>
    </row>
    <row r="29" spans="1:12" ht="15">
      <c r="A29" s="105">
        <v>0</v>
      </c>
      <c r="B29" s="105">
        <v>0</v>
      </c>
      <c r="C29" s="5">
        <v>0</v>
      </c>
      <c r="D29" s="5">
        <v>0</v>
      </c>
      <c r="E29" s="5">
        <v>0</v>
      </c>
      <c r="F29" s="5">
        <v>0</v>
      </c>
      <c r="G29" s="7" t="s">
        <v>129</v>
      </c>
      <c r="H29" s="26">
        <v>27</v>
      </c>
      <c r="I29" s="4" t="s">
        <v>29</v>
      </c>
      <c r="J29" s="12">
        <v>0</v>
      </c>
      <c r="K29" s="12">
        <v>0</v>
      </c>
      <c r="L29" s="12">
        <v>0</v>
      </c>
    </row>
    <row r="30" spans="1:12" ht="15">
      <c r="A30" s="105">
        <v>0</v>
      </c>
      <c r="B30" s="105">
        <f>106+55</f>
        <v>161</v>
      </c>
      <c r="C30" s="5">
        <v>0</v>
      </c>
      <c r="D30" s="5">
        <v>300</v>
      </c>
      <c r="E30" s="5">
        <v>0</v>
      </c>
      <c r="F30" s="5">
        <v>300</v>
      </c>
      <c r="G30" s="7" t="s">
        <v>129</v>
      </c>
      <c r="H30" s="26">
        <v>28</v>
      </c>
      <c r="I30" s="4" t="s">
        <v>232</v>
      </c>
      <c r="J30" s="12">
        <v>0</v>
      </c>
      <c r="K30" s="12">
        <v>300</v>
      </c>
      <c r="L30" s="12">
        <v>300</v>
      </c>
    </row>
    <row r="31" spans="1:12" ht="15">
      <c r="A31" s="105">
        <v>0</v>
      </c>
      <c r="B31" s="105">
        <v>0</v>
      </c>
      <c r="C31" s="5">
        <v>0</v>
      </c>
      <c r="D31" s="5">
        <v>0</v>
      </c>
      <c r="E31" s="5">
        <v>0</v>
      </c>
      <c r="F31" s="5">
        <v>0</v>
      </c>
      <c r="G31" s="7" t="s">
        <v>129</v>
      </c>
      <c r="H31" s="26">
        <v>31</v>
      </c>
      <c r="I31" s="4" t="s">
        <v>235</v>
      </c>
      <c r="J31" s="12">
        <v>0</v>
      </c>
      <c r="K31" s="12">
        <v>0</v>
      </c>
      <c r="L31" s="12">
        <v>0</v>
      </c>
    </row>
    <row r="32" spans="1:12" ht="15">
      <c r="A32" s="105">
        <v>0</v>
      </c>
      <c r="B32" s="105">
        <v>0</v>
      </c>
      <c r="C32" s="5">
        <v>0</v>
      </c>
      <c r="D32" s="5">
        <v>0</v>
      </c>
      <c r="E32" s="5">
        <v>0</v>
      </c>
      <c r="F32" s="5">
        <v>0</v>
      </c>
      <c r="G32" s="7" t="s">
        <v>129</v>
      </c>
      <c r="H32" s="26">
        <v>50</v>
      </c>
      <c r="I32" s="4" t="s">
        <v>134</v>
      </c>
      <c r="J32" s="12">
        <v>0</v>
      </c>
      <c r="K32" s="12">
        <v>0</v>
      </c>
      <c r="L32" s="12">
        <v>0</v>
      </c>
    </row>
    <row r="33" spans="1:12" ht="15">
      <c r="A33" s="105">
        <v>0</v>
      </c>
      <c r="B33" s="105">
        <v>0</v>
      </c>
      <c r="C33" s="5">
        <v>0</v>
      </c>
      <c r="D33" s="5">
        <v>0</v>
      </c>
      <c r="E33" s="5">
        <v>0</v>
      </c>
      <c r="F33" s="5">
        <v>0</v>
      </c>
      <c r="G33" s="7" t="s">
        <v>129</v>
      </c>
      <c r="H33" s="26">
        <v>52</v>
      </c>
      <c r="I33" s="4" t="s">
        <v>31</v>
      </c>
      <c r="J33" s="12">
        <v>0</v>
      </c>
      <c r="K33" s="12">
        <v>0</v>
      </c>
      <c r="L33" s="12">
        <v>0</v>
      </c>
    </row>
    <row r="34" spans="1:12">
      <c r="A34" s="10">
        <f t="shared" ref="A34:F34" si="0">SUM(A18:A33)</f>
        <v>0</v>
      </c>
      <c r="B34" s="10">
        <f t="shared" si="0"/>
        <v>67411</v>
      </c>
      <c r="C34" s="6">
        <f t="shared" si="0"/>
        <v>0</v>
      </c>
      <c r="D34" s="6">
        <f t="shared" si="0"/>
        <v>59600</v>
      </c>
      <c r="E34" s="6">
        <f t="shared" si="0"/>
        <v>0</v>
      </c>
      <c r="F34" s="6">
        <f t="shared" si="0"/>
        <v>77400</v>
      </c>
      <c r="G34" s="7"/>
      <c r="H34" s="26"/>
      <c r="I34" s="11" t="s">
        <v>130</v>
      </c>
      <c r="J34" s="12">
        <v>0</v>
      </c>
      <c r="K34" s="42">
        <f>SUM(K18:K33)</f>
        <v>71700</v>
      </c>
      <c r="L34" s="42">
        <f>SUM(L18:L33)</f>
        <v>71700</v>
      </c>
    </row>
    <row r="35" spans="1:12">
      <c r="A35" s="64"/>
      <c r="B35" s="64"/>
      <c r="C35" s="6"/>
      <c r="D35" s="6"/>
      <c r="E35" s="6"/>
      <c r="F35" s="6"/>
      <c r="G35" s="7">
        <v>33.99</v>
      </c>
      <c r="H35" s="26"/>
      <c r="I35" s="4" t="s">
        <v>131</v>
      </c>
      <c r="J35" s="66"/>
      <c r="K35" s="89"/>
      <c r="L35" s="89"/>
    </row>
    <row r="36" spans="1:12" ht="15">
      <c r="A36" s="105">
        <v>0</v>
      </c>
      <c r="B36" s="105">
        <v>99</v>
      </c>
      <c r="C36" s="5">
        <v>0</v>
      </c>
      <c r="D36" s="5">
        <v>100</v>
      </c>
      <c r="E36" s="5">
        <v>0</v>
      </c>
      <c r="F36" s="5">
        <v>100</v>
      </c>
      <c r="G36" s="7" t="s">
        <v>132</v>
      </c>
      <c r="H36" s="26">
        <v>13</v>
      </c>
      <c r="I36" s="4" t="s">
        <v>133</v>
      </c>
      <c r="J36" s="12">
        <v>0</v>
      </c>
      <c r="K36" s="12">
        <v>100</v>
      </c>
      <c r="L36" s="12">
        <v>100</v>
      </c>
    </row>
    <row r="37" spans="1:12" ht="15">
      <c r="A37" s="105">
        <v>0</v>
      </c>
      <c r="B37" s="105">
        <v>48</v>
      </c>
      <c r="C37" s="5">
        <v>0</v>
      </c>
      <c r="D37" s="5">
        <v>100</v>
      </c>
      <c r="E37" s="5">
        <v>0</v>
      </c>
      <c r="F37" s="5">
        <v>100</v>
      </c>
      <c r="G37" s="7" t="s">
        <v>132</v>
      </c>
      <c r="H37" s="26">
        <v>50</v>
      </c>
      <c r="I37" s="4" t="s">
        <v>134</v>
      </c>
      <c r="J37" s="12">
        <v>0</v>
      </c>
      <c r="K37" s="12">
        <v>100</v>
      </c>
      <c r="L37" s="12">
        <v>100</v>
      </c>
    </row>
    <row r="38" spans="1:12" ht="15">
      <c r="A38" s="105">
        <v>0</v>
      </c>
      <c r="B38" s="105">
        <v>89</v>
      </c>
      <c r="C38" s="5">
        <v>0</v>
      </c>
      <c r="D38" s="5">
        <v>100</v>
      </c>
      <c r="E38" s="5">
        <v>0</v>
      </c>
      <c r="F38" s="5">
        <v>100</v>
      </c>
      <c r="G38" s="7" t="s">
        <v>132</v>
      </c>
      <c r="H38" s="26">
        <v>52</v>
      </c>
      <c r="I38" s="4" t="s">
        <v>31</v>
      </c>
      <c r="J38" s="12">
        <v>0</v>
      </c>
      <c r="K38" s="12">
        <v>100</v>
      </c>
      <c r="L38" s="12">
        <v>100</v>
      </c>
    </row>
    <row r="39" spans="1:12">
      <c r="A39" s="64">
        <f>SUM(A36:A38)</f>
        <v>0</v>
      </c>
      <c r="B39" s="64">
        <f>SUM(B36:B38)</f>
        <v>236</v>
      </c>
      <c r="C39" s="6">
        <v>0</v>
      </c>
      <c r="D39" s="6">
        <f>SUM(D36:D38)</f>
        <v>300</v>
      </c>
      <c r="E39" s="6">
        <v>0</v>
      </c>
      <c r="F39" s="6">
        <f>SUM(F36:F38)</f>
        <v>300</v>
      </c>
      <c r="G39" s="7"/>
      <c r="H39" s="26"/>
      <c r="I39" s="11" t="s">
        <v>135</v>
      </c>
      <c r="J39" s="12">
        <v>0</v>
      </c>
      <c r="K39" s="42">
        <f>SUM(K36:K38)</f>
        <v>300</v>
      </c>
      <c r="L39" s="42">
        <f>SUM(L36:L38)</f>
        <v>300</v>
      </c>
    </row>
    <row r="40" spans="1:12">
      <c r="A40" s="10">
        <f t="shared" ref="A40:F40" si="1">A34+A39</f>
        <v>0</v>
      </c>
      <c r="B40" s="10">
        <f t="shared" si="1"/>
        <v>67647</v>
      </c>
      <c r="C40" s="6">
        <f t="shared" si="1"/>
        <v>0</v>
      </c>
      <c r="D40" s="6">
        <f t="shared" si="1"/>
        <v>59900</v>
      </c>
      <c r="E40" s="6">
        <f t="shared" si="1"/>
        <v>0</v>
      </c>
      <c r="F40" s="6">
        <f t="shared" si="1"/>
        <v>77700</v>
      </c>
      <c r="G40" s="7"/>
      <c r="H40" s="26"/>
      <c r="I40" s="11" t="s">
        <v>136</v>
      </c>
      <c r="J40" s="12">
        <v>0</v>
      </c>
      <c r="K40" s="42">
        <f>SUM(K34,K39)</f>
        <v>72000</v>
      </c>
      <c r="L40" s="42">
        <f>SUM(L34,L39)</f>
        <v>72000</v>
      </c>
    </row>
    <row r="41" spans="1:12" s="70" customFormat="1">
      <c r="A41" s="67"/>
      <c r="B41" s="68"/>
      <c r="C41" s="32"/>
      <c r="D41" s="33"/>
      <c r="E41" s="32"/>
      <c r="F41" s="33"/>
      <c r="G41" s="34">
        <v>2070</v>
      </c>
      <c r="H41" s="24"/>
      <c r="I41" s="4" t="s">
        <v>32</v>
      </c>
      <c r="J41" s="69"/>
      <c r="K41" s="90"/>
      <c r="L41" s="90"/>
    </row>
    <row r="42" spans="1:12">
      <c r="A42" s="63"/>
      <c r="B42" s="42"/>
      <c r="C42" s="35"/>
      <c r="D42" s="25"/>
      <c r="E42" s="35"/>
      <c r="F42" s="25"/>
      <c r="G42" s="7">
        <v>0.10299999999999999</v>
      </c>
      <c r="H42" s="26"/>
      <c r="I42" s="4" t="s">
        <v>33</v>
      </c>
      <c r="J42" s="42"/>
      <c r="K42" s="12"/>
      <c r="L42" s="12"/>
    </row>
    <row r="43" spans="1:12">
      <c r="A43" s="63"/>
      <c r="B43" s="42"/>
      <c r="C43" s="35"/>
      <c r="D43" s="25"/>
      <c r="E43" s="35"/>
      <c r="F43" s="25"/>
      <c r="G43" s="98" t="s">
        <v>291</v>
      </c>
      <c r="H43" s="26"/>
      <c r="I43" s="4" t="s">
        <v>34</v>
      </c>
      <c r="J43" s="42"/>
      <c r="K43" s="12"/>
      <c r="L43" s="12"/>
    </row>
    <row r="44" spans="1:12" ht="15">
      <c r="A44" s="105">
        <v>0</v>
      </c>
      <c r="B44" s="12">
        <v>67185</v>
      </c>
      <c r="C44" s="5">
        <v>0</v>
      </c>
      <c r="D44" s="5">
        <v>54900</v>
      </c>
      <c r="E44" s="5">
        <v>0</v>
      </c>
      <c r="F44" s="5">
        <v>54900</v>
      </c>
      <c r="G44" s="7" t="s">
        <v>35</v>
      </c>
      <c r="H44" s="97" t="s">
        <v>291</v>
      </c>
      <c r="I44" s="4" t="s">
        <v>18</v>
      </c>
      <c r="J44" s="12">
        <v>0</v>
      </c>
      <c r="K44" s="12">
        <v>65300</v>
      </c>
      <c r="L44" s="12">
        <v>65300</v>
      </c>
    </row>
    <row r="45" spans="1:12" ht="15">
      <c r="A45" s="105">
        <v>0</v>
      </c>
      <c r="B45" s="12">
        <v>449</v>
      </c>
      <c r="C45" s="5">
        <v>0</v>
      </c>
      <c r="D45" s="5">
        <v>2000</v>
      </c>
      <c r="E45" s="5">
        <v>0</v>
      </c>
      <c r="F45" s="5">
        <v>2000</v>
      </c>
      <c r="G45" s="7" t="s">
        <v>35</v>
      </c>
      <c r="H45" s="29" t="s">
        <v>292</v>
      </c>
      <c r="I45" s="4" t="s">
        <v>19</v>
      </c>
      <c r="J45" s="12">
        <v>0</v>
      </c>
      <c r="K45" s="12">
        <v>2000</v>
      </c>
      <c r="L45" s="12">
        <v>2000</v>
      </c>
    </row>
    <row r="46" spans="1:12" ht="15">
      <c r="A46" s="105">
        <v>0</v>
      </c>
      <c r="B46" s="12">
        <v>400</v>
      </c>
      <c r="C46" s="5">
        <v>0</v>
      </c>
      <c r="D46" s="5">
        <v>400</v>
      </c>
      <c r="E46" s="5">
        <v>0</v>
      </c>
      <c r="F46" s="5">
        <v>400</v>
      </c>
      <c r="G46" s="99" t="s">
        <v>35</v>
      </c>
      <c r="H46" s="29" t="s">
        <v>293</v>
      </c>
      <c r="I46" s="4" t="s">
        <v>20</v>
      </c>
      <c r="J46" s="12">
        <v>0</v>
      </c>
      <c r="K46" s="12">
        <v>400</v>
      </c>
      <c r="L46" s="12">
        <v>400</v>
      </c>
    </row>
    <row r="47" spans="1:12" ht="15">
      <c r="A47" s="105">
        <v>0</v>
      </c>
      <c r="B47" s="12">
        <v>3325</v>
      </c>
      <c r="C47" s="5">
        <v>0</v>
      </c>
      <c r="D47" s="5">
        <v>3200</v>
      </c>
      <c r="E47" s="5">
        <v>0</v>
      </c>
      <c r="F47" s="5">
        <v>3200</v>
      </c>
      <c r="G47" s="99" t="s">
        <v>35</v>
      </c>
      <c r="H47" s="29" t="s">
        <v>294</v>
      </c>
      <c r="I47" s="4" t="s">
        <v>36</v>
      </c>
      <c r="J47" s="12">
        <v>0</v>
      </c>
      <c r="K47" s="12">
        <v>3200</v>
      </c>
      <c r="L47" s="12">
        <v>3200</v>
      </c>
    </row>
    <row r="48" spans="1:12" ht="15">
      <c r="A48" s="105">
        <v>0</v>
      </c>
      <c r="B48" s="12">
        <v>4733</v>
      </c>
      <c r="C48" s="5">
        <v>0</v>
      </c>
      <c r="D48" s="5">
        <v>7500</v>
      </c>
      <c r="E48" s="5">
        <v>0</v>
      </c>
      <c r="F48" s="5">
        <v>7500</v>
      </c>
      <c r="G48" s="7" t="s">
        <v>35</v>
      </c>
      <c r="H48" s="26">
        <v>11</v>
      </c>
      <c r="I48" s="4" t="s">
        <v>22</v>
      </c>
      <c r="J48" s="12">
        <v>0</v>
      </c>
      <c r="K48" s="12">
        <v>7500</v>
      </c>
      <c r="L48" s="12">
        <v>7500</v>
      </c>
    </row>
    <row r="49" spans="1:12" ht="15">
      <c r="A49" s="105">
        <v>0</v>
      </c>
      <c r="B49" s="12">
        <v>0</v>
      </c>
      <c r="C49" s="5">
        <v>0</v>
      </c>
      <c r="D49" s="5">
        <v>300</v>
      </c>
      <c r="E49" s="5">
        <v>0</v>
      </c>
      <c r="F49" s="5">
        <v>300</v>
      </c>
      <c r="G49" s="7" t="s">
        <v>35</v>
      </c>
      <c r="H49" s="26">
        <v>12</v>
      </c>
      <c r="I49" s="4" t="s">
        <v>23</v>
      </c>
      <c r="J49" s="12">
        <v>0</v>
      </c>
      <c r="K49" s="12">
        <v>300</v>
      </c>
      <c r="L49" s="12">
        <v>300</v>
      </c>
    </row>
    <row r="50" spans="1:12" ht="15">
      <c r="A50" s="105">
        <v>0</v>
      </c>
      <c r="B50" s="12">
        <v>20236</v>
      </c>
      <c r="C50" s="5">
        <v>0</v>
      </c>
      <c r="D50" s="5">
        <v>22470</v>
      </c>
      <c r="E50" s="5">
        <v>0</v>
      </c>
      <c r="F50" s="5">
        <v>22470</v>
      </c>
      <c r="G50" s="7" t="s">
        <v>35</v>
      </c>
      <c r="H50" s="26">
        <v>13</v>
      </c>
      <c r="I50" s="4" t="s">
        <v>24</v>
      </c>
      <c r="J50" s="12">
        <v>0</v>
      </c>
      <c r="K50" s="12">
        <v>22470</v>
      </c>
      <c r="L50" s="12">
        <v>22470</v>
      </c>
    </row>
    <row r="51" spans="1:12" ht="15">
      <c r="A51" s="105">
        <v>0</v>
      </c>
      <c r="B51" s="12">
        <v>74</v>
      </c>
      <c r="C51" s="5">
        <v>0</v>
      </c>
      <c r="D51" s="5">
        <v>100</v>
      </c>
      <c r="E51" s="5">
        <v>0</v>
      </c>
      <c r="F51" s="5">
        <v>100</v>
      </c>
      <c r="G51" s="7" t="s">
        <v>35</v>
      </c>
      <c r="H51" s="26">
        <v>14</v>
      </c>
      <c r="I51" s="4" t="s">
        <v>25</v>
      </c>
      <c r="J51" s="12">
        <v>0</v>
      </c>
      <c r="K51" s="12">
        <v>100</v>
      </c>
      <c r="L51" s="12">
        <v>100</v>
      </c>
    </row>
    <row r="52" spans="1:12" ht="15">
      <c r="A52" s="105">
        <v>0</v>
      </c>
      <c r="B52" s="12">
        <v>7</v>
      </c>
      <c r="C52" s="5">
        <v>0</v>
      </c>
      <c r="D52" s="5">
        <v>10</v>
      </c>
      <c r="E52" s="5">
        <v>0</v>
      </c>
      <c r="F52" s="5">
        <v>10</v>
      </c>
      <c r="G52" s="7" t="s">
        <v>35</v>
      </c>
      <c r="H52" s="26">
        <v>16</v>
      </c>
      <c r="I52" s="4" t="s">
        <v>26</v>
      </c>
      <c r="J52" s="12">
        <v>0</v>
      </c>
      <c r="K52" s="12">
        <v>10</v>
      </c>
      <c r="L52" s="12">
        <v>10</v>
      </c>
    </row>
    <row r="53" spans="1:12" ht="15">
      <c r="A53" s="105">
        <v>0</v>
      </c>
      <c r="B53" s="12">
        <v>1406</v>
      </c>
      <c r="C53" s="5">
        <v>0</v>
      </c>
      <c r="D53" s="5">
        <v>2500</v>
      </c>
      <c r="E53" s="5">
        <v>0</v>
      </c>
      <c r="F53" s="5">
        <v>2500</v>
      </c>
      <c r="G53" s="7" t="s">
        <v>35</v>
      </c>
      <c r="H53" s="26">
        <v>27</v>
      </c>
      <c r="I53" s="4" t="s">
        <v>29</v>
      </c>
      <c r="J53" s="12">
        <v>0</v>
      </c>
      <c r="K53" s="12">
        <v>2500</v>
      </c>
      <c r="L53" s="12">
        <v>2500</v>
      </c>
    </row>
    <row r="54" spans="1:12" ht="15">
      <c r="A54" s="105">
        <v>0</v>
      </c>
      <c r="B54" s="12">
        <v>0</v>
      </c>
      <c r="C54" s="5">
        <v>0</v>
      </c>
      <c r="D54" s="5">
        <v>10</v>
      </c>
      <c r="E54" s="5">
        <v>0</v>
      </c>
      <c r="F54" s="5">
        <v>10</v>
      </c>
      <c r="G54" s="7" t="s">
        <v>35</v>
      </c>
      <c r="H54" s="26">
        <v>31</v>
      </c>
      <c r="I54" s="4" t="s">
        <v>235</v>
      </c>
      <c r="J54" s="12">
        <v>0</v>
      </c>
      <c r="K54" s="12">
        <v>10</v>
      </c>
      <c r="L54" s="12">
        <v>10</v>
      </c>
    </row>
    <row r="55" spans="1:12" ht="15">
      <c r="A55" s="105">
        <v>0</v>
      </c>
      <c r="B55" s="12">
        <v>7</v>
      </c>
      <c r="C55" s="5">
        <v>0</v>
      </c>
      <c r="D55" s="5">
        <v>10</v>
      </c>
      <c r="E55" s="5">
        <v>0</v>
      </c>
      <c r="F55" s="5">
        <v>10</v>
      </c>
      <c r="G55" s="7" t="s">
        <v>35</v>
      </c>
      <c r="H55" s="26">
        <v>50</v>
      </c>
      <c r="I55" s="4" t="s">
        <v>37</v>
      </c>
      <c r="J55" s="12">
        <v>0</v>
      </c>
      <c r="K55" s="12">
        <v>10</v>
      </c>
      <c r="L55" s="12">
        <v>10</v>
      </c>
    </row>
    <row r="56" spans="1:12">
      <c r="A56" s="64">
        <v>0</v>
      </c>
      <c r="B56" s="6">
        <f>SUM(B44:B55)</f>
        <v>97822</v>
      </c>
      <c r="C56" s="6">
        <f>SUM(C41:C55)</f>
        <v>0</v>
      </c>
      <c r="D56" s="6">
        <f>SUM(D41:D55)</f>
        <v>93400</v>
      </c>
      <c r="E56" s="6">
        <f>SUM(E41:E55)</f>
        <v>0</v>
      </c>
      <c r="F56" s="6">
        <f>SUM(F41:F55)</f>
        <v>93400</v>
      </c>
      <c r="G56" s="7"/>
      <c r="H56" s="26"/>
      <c r="I56" s="11" t="s">
        <v>38</v>
      </c>
      <c r="J56" s="12">
        <v>0</v>
      </c>
      <c r="K56" s="42">
        <f>SUM(K41:K55)</f>
        <v>103800</v>
      </c>
      <c r="L56" s="42">
        <f>SUM(L44:L55)</f>
        <v>103800</v>
      </c>
    </row>
    <row r="57" spans="1:12">
      <c r="A57" s="63"/>
      <c r="B57" s="42"/>
      <c r="C57" s="35"/>
      <c r="D57" s="35"/>
      <c r="E57" s="35"/>
      <c r="F57" s="35"/>
      <c r="G57" s="31">
        <v>2250</v>
      </c>
      <c r="H57" s="26"/>
      <c r="I57" s="4" t="s">
        <v>39</v>
      </c>
      <c r="J57" s="42"/>
      <c r="K57" s="12"/>
      <c r="L57" s="12"/>
    </row>
    <row r="58" spans="1:12">
      <c r="A58" s="20"/>
      <c r="B58" s="12"/>
      <c r="C58" s="96"/>
      <c r="D58" s="96"/>
      <c r="E58" s="96"/>
      <c r="F58" s="96"/>
      <c r="G58" s="98" t="s">
        <v>295</v>
      </c>
      <c r="H58" s="26"/>
      <c r="I58" s="4" t="s">
        <v>40</v>
      </c>
      <c r="J58" s="42"/>
      <c r="K58" s="12"/>
      <c r="L58" s="35"/>
    </row>
    <row r="59" spans="1:12">
      <c r="A59" s="20"/>
      <c r="B59" s="12"/>
      <c r="C59" s="96"/>
      <c r="D59" s="96"/>
      <c r="E59" s="96"/>
      <c r="F59" s="96"/>
      <c r="G59" s="98" t="s">
        <v>296</v>
      </c>
      <c r="H59" s="26"/>
      <c r="I59" s="4" t="s">
        <v>41</v>
      </c>
      <c r="J59" s="42"/>
      <c r="K59" s="12"/>
      <c r="L59" s="35"/>
    </row>
    <row r="60" spans="1:12" ht="15">
      <c r="A60" s="20">
        <v>48225</v>
      </c>
      <c r="B60" s="12">
        <v>0</v>
      </c>
      <c r="C60" s="5">
        <v>70000</v>
      </c>
      <c r="D60" s="5">
        <v>0</v>
      </c>
      <c r="E60" s="5">
        <v>70000</v>
      </c>
      <c r="F60" s="5">
        <v>0</v>
      </c>
      <c r="G60" s="98" t="s">
        <v>297</v>
      </c>
      <c r="H60" s="26">
        <v>26</v>
      </c>
      <c r="I60" s="4" t="s">
        <v>28</v>
      </c>
      <c r="J60" s="12">
        <v>30000</v>
      </c>
      <c r="K60" s="12">
        <v>0</v>
      </c>
      <c r="L60" s="12">
        <v>30000</v>
      </c>
    </row>
    <row r="61" spans="1:12" ht="15">
      <c r="A61" s="20">
        <v>0</v>
      </c>
      <c r="B61" s="12"/>
      <c r="C61" s="5">
        <v>0</v>
      </c>
      <c r="D61" s="5"/>
      <c r="E61" s="5">
        <v>0</v>
      </c>
      <c r="F61" s="5"/>
      <c r="G61" s="98" t="s">
        <v>297</v>
      </c>
      <c r="H61" s="26">
        <v>31</v>
      </c>
      <c r="I61" s="4" t="s">
        <v>235</v>
      </c>
      <c r="J61" s="12">
        <v>40000</v>
      </c>
      <c r="K61" s="12">
        <v>0</v>
      </c>
      <c r="L61" s="12">
        <v>40000</v>
      </c>
    </row>
    <row r="62" spans="1:12">
      <c r="A62" s="12">
        <f>SUM(A60:A61)</f>
        <v>48225</v>
      </c>
      <c r="B62" s="12"/>
      <c r="C62" s="12">
        <f>SUM(C60:C61)</f>
        <v>70000</v>
      </c>
      <c r="D62" s="5"/>
      <c r="E62" s="12">
        <f>SUM(E60:E61)</f>
        <v>70000</v>
      </c>
      <c r="F62" s="5"/>
      <c r="G62" s="7"/>
      <c r="H62" s="26"/>
      <c r="I62" s="4" t="s">
        <v>193</v>
      </c>
      <c r="J62" s="42">
        <f>SUM(J60:J61)</f>
        <v>70000</v>
      </c>
      <c r="K62" s="12">
        <v>0</v>
      </c>
      <c r="L62" s="42">
        <f>SUM(L60:L61)</f>
        <v>70000</v>
      </c>
    </row>
    <row r="63" spans="1:12" ht="15">
      <c r="A63" s="20"/>
      <c r="B63" s="12"/>
      <c r="C63" s="96"/>
      <c r="D63" s="96"/>
      <c r="E63" s="96"/>
      <c r="F63" s="96"/>
      <c r="G63" s="7">
        <v>12</v>
      </c>
      <c r="H63" s="26"/>
      <c r="I63" s="4" t="s">
        <v>42</v>
      </c>
      <c r="J63" s="12"/>
      <c r="K63" s="12"/>
      <c r="L63" s="12"/>
    </row>
    <row r="64" spans="1:12" ht="15">
      <c r="A64" s="20">
        <v>0</v>
      </c>
      <c r="B64" s="12"/>
      <c r="C64" s="5">
        <v>0</v>
      </c>
      <c r="D64" s="5"/>
      <c r="E64" s="5">
        <v>0</v>
      </c>
      <c r="F64" s="96"/>
      <c r="G64" s="36">
        <v>12</v>
      </c>
      <c r="H64" s="26">
        <v>31</v>
      </c>
      <c r="I64" s="4" t="s">
        <v>235</v>
      </c>
      <c r="J64" s="12">
        <v>185000</v>
      </c>
      <c r="K64" s="12">
        <v>0</v>
      </c>
      <c r="L64" s="12">
        <v>185000</v>
      </c>
    </row>
    <row r="65" spans="1:12" ht="15">
      <c r="A65" s="105">
        <f>131642+644</f>
        <v>132286</v>
      </c>
      <c r="B65" s="5">
        <f>SUM(B60:B63)</f>
        <v>0</v>
      </c>
      <c r="C65" s="5">
        <v>195000</v>
      </c>
      <c r="D65" s="5">
        <f>SUM(D60:D63)</f>
        <v>0</v>
      </c>
      <c r="E65" s="5">
        <v>177200</v>
      </c>
      <c r="F65" s="5">
        <f>SUM(F60:F63)</f>
        <v>0</v>
      </c>
      <c r="G65" s="36">
        <v>12</v>
      </c>
      <c r="H65" s="26">
        <v>50</v>
      </c>
      <c r="I65" s="4" t="s">
        <v>134</v>
      </c>
      <c r="J65" s="12">
        <v>15000</v>
      </c>
      <c r="K65" s="12">
        <v>0</v>
      </c>
      <c r="L65" s="12">
        <v>15000</v>
      </c>
    </row>
    <row r="66" spans="1:12" ht="31.5">
      <c r="A66" s="42">
        <f>SUM(A64:A65)</f>
        <v>132286</v>
      </c>
      <c r="B66" s="6"/>
      <c r="C66" s="42">
        <f>SUM(C64:C65)</f>
        <v>195000</v>
      </c>
      <c r="D66" s="6"/>
      <c r="E66" s="42">
        <f>SUM(E64:E65)</f>
        <v>177200</v>
      </c>
      <c r="F66" s="5"/>
      <c r="G66" s="7"/>
      <c r="H66" s="26"/>
      <c r="I66" s="11" t="s">
        <v>279</v>
      </c>
      <c r="J66" s="42">
        <f>SUM(J64:J65)</f>
        <v>200000</v>
      </c>
      <c r="K66" s="12">
        <v>0</v>
      </c>
      <c r="L66" s="42">
        <f>SUM(L64:L65)</f>
        <v>200000</v>
      </c>
    </row>
    <row r="67" spans="1:12">
      <c r="A67" s="42">
        <f>SUM(A62,A66)</f>
        <v>180511</v>
      </c>
      <c r="B67" s="6">
        <f>SUM(B60:B65)</f>
        <v>0</v>
      </c>
      <c r="C67" s="42">
        <f>SUM(C62,C66)</f>
        <v>265000</v>
      </c>
      <c r="D67" s="6">
        <f>SUM(D60:D65)</f>
        <v>0</v>
      </c>
      <c r="E67" s="42">
        <f>SUM(E62,E66)</f>
        <v>247200</v>
      </c>
      <c r="F67" s="6">
        <f>SUM(F60:F65)</f>
        <v>0</v>
      </c>
      <c r="G67" s="7"/>
      <c r="H67" s="26"/>
      <c r="I67" s="11" t="s">
        <v>43</v>
      </c>
      <c r="J67" s="42">
        <f>SUM(J62,J66)</f>
        <v>270000</v>
      </c>
      <c r="K67" s="12">
        <v>0</v>
      </c>
      <c r="L67" s="42">
        <f>SUM(L62,L66)</f>
        <v>270000</v>
      </c>
    </row>
    <row r="68" spans="1:12">
      <c r="A68" s="63"/>
      <c r="B68" s="42"/>
      <c r="C68" s="35"/>
      <c r="D68" s="35"/>
      <c r="E68" s="35"/>
      <c r="F68" s="35"/>
      <c r="G68" s="31">
        <v>2552</v>
      </c>
      <c r="H68" s="26"/>
      <c r="I68" s="4" t="s">
        <v>44</v>
      </c>
      <c r="J68" s="42"/>
      <c r="K68" s="12"/>
      <c r="L68" s="35"/>
    </row>
    <row r="69" spans="1:12">
      <c r="A69" s="20"/>
      <c r="B69" s="12"/>
      <c r="C69" s="96"/>
      <c r="D69" s="96"/>
      <c r="E69" s="96"/>
      <c r="F69" s="96"/>
      <c r="G69" s="98" t="s">
        <v>298</v>
      </c>
      <c r="H69" s="26"/>
      <c r="I69" s="4" t="s">
        <v>45</v>
      </c>
      <c r="J69" s="42"/>
      <c r="K69" s="12"/>
      <c r="L69" s="35"/>
    </row>
    <row r="70" spans="1:12" ht="30">
      <c r="A70" s="20"/>
      <c r="B70" s="12"/>
      <c r="C70" s="96"/>
      <c r="D70" s="96"/>
      <c r="E70" s="96"/>
      <c r="F70" s="96"/>
      <c r="G70" s="98" t="s">
        <v>291</v>
      </c>
      <c r="H70" s="26"/>
      <c r="I70" s="4" t="s">
        <v>301</v>
      </c>
      <c r="J70" s="42"/>
      <c r="K70" s="12"/>
      <c r="L70" s="35"/>
    </row>
    <row r="71" spans="1:12" ht="15">
      <c r="A71" s="20">
        <v>0</v>
      </c>
      <c r="B71" s="20">
        <v>0</v>
      </c>
      <c r="C71" s="5">
        <v>0</v>
      </c>
      <c r="D71" s="5"/>
      <c r="E71" s="5">
        <v>0</v>
      </c>
      <c r="F71" s="5"/>
      <c r="G71" s="7" t="s">
        <v>35</v>
      </c>
      <c r="H71" s="26">
        <v>31</v>
      </c>
      <c r="I71" s="4" t="s">
        <v>235</v>
      </c>
      <c r="J71" s="12">
        <v>0</v>
      </c>
      <c r="K71" s="12">
        <v>0</v>
      </c>
      <c r="L71" s="7">
        <v>0</v>
      </c>
    </row>
    <row r="72" spans="1:12" ht="15">
      <c r="A72" s="20"/>
      <c r="B72" s="20"/>
      <c r="C72" s="5"/>
      <c r="D72" s="5"/>
      <c r="E72" s="5"/>
      <c r="F72" s="5"/>
      <c r="G72" s="7" t="s">
        <v>35</v>
      </c>
      <c r="H72" s="26">
        <v>35</v>
      </c>
      <c r="I72" s="4" t="s">
        <v>372</v>
      </c>
      <c r="J72" s="12">
        <v>0</v>
      </c>
      <c r="K72" s="12">
        <v>0</v>
      </c>
      <c r="L72" s="7">
        <v>0</v>
      </c>
    </row>
    <row r="73" spans="1:12">
      <c r="A73" s="20"/>
      <c r="B73" s="12"/>
      <c r="C73" s="96"/>
      <c r="D73" s="96"/>
      <c r="E73" s="96"/>
      <c r="F73" s="96"/>
      <c r="G73" s="98" t="s">
        <v>292</v>
      </c>
      <c r="H73" s="26"/>
      <c r="I73" s="4" t="s">
        <v>46</v>
      </c>
      <c r="J73" s="12"/>
      <c r="K73" s="12"/>
      <c r="L73" s="35"/>
    </row>
    <row r="74" spans="1:12" s="1" customFormat="1" ht="15">
      <c r="A74" s="87">
        <v>80442</v>
      </c>
      <c r="B74" s="87">
        <v>0</v>
      </c>
      <c r="C74" s="5">
        <v>164900</v>
      </c>
      <c r="D74" s="5">
        <v>0</v>
      </c>
      <c r="E74" s="5">
        <v>103000</v>
      </c>
      <c r="F74" s="5">
        <v>0</v>
      </c>
      <c r="G74" s="7" t="s">
        <v>47</v>
      </c>
      <c r="H74" s="26">
        <v>31</v>
      </c>
      <c r="I74" s="4" t="s">
        <v>235</v>
      </c>
      <c r="J74" s="87">
        <v>81000</v>
      </c>
      <c r="K74" s="12">
        <v>0</v>
      </c>
      <c r="L74" s="5">
        <v>81000</v>
      </c>
    </row>
    <row r="75" spans="1:12" s="1" customFormat="1" ht="15">
      <c r="A75" s="87">
        <v>0</v>
      </c>
      <c r="B75" s="87">
        <v>0</v>
      </c>
      <c r="C75" s="5">
        <v>100</v>
      </c>
      <c r="D75" s="5">
        <v>0</v>
      </c>
      <c r="E75" s="5">
        <v>62000</v>
      </c>
      <c r="F75" s="5">
        <v>0</v>
      </c>
      <c r="G75" s="7" t="s">
        <v>47</v>
      </c>
      <c r="H75" s="26">
        <v>35</v>
      </c>
      <c r="I75" s="4" t="s">
        <v>372</v>
      </c>
      <c r="J75" s="87">
        <v>29000</v>
      </c>
      <c r="K75" s="12">
        <v>0</v>
      </c>
      <c r="L75" s="5">
        <v>29000</v>
      </c>
    </row>
    <row r="76" spans="1:12" s="73" customFormat="1" ht="31.5" customHeight="1">
      <c r="A76" s="20"/>
      <c r="B76" s="106"/>
      <c r="C76" s="5"/>
      <c r="D76" s="5"/>
      <c r="E76" s="5"/>
      <c r="F76" s="5"/>
      <c r="G76" s="98" t="s">
        <v>293</v>
      </c>
      <c r="H76" s="26"/>
      <c r="I76" s="4" t="s">
        <v>48</v>
      </c>
      <c r="J76" s="88"/>
      <c r="K76" s="72"/>
      <c r="L76" s="5"/>
    </row>
    <row r="77" spans="1:12" ht="15">
      <c r="A77" s="20">
        <v>0</v>
      </c>
      <c r="B77" s="20">
        <v>0</v>
      </c>
      <c r="C77" s="5">
        <v>0</v>
      </c>
      <c r="D77" s="5">
        <v>0</v>
      </c>
      <c r="E77" s="5">
        <v>0</v>
      </c>
      <c r="F77" s="5">
        <v>0</v>
      </c>
      <c r="G77" s="7" t="s">
        <v>49</v>
      </c>
      <c r="H77" s="26">
        <v>31</v>
      </c>
      <c r="I77" s="4" t="s">
        <v>235</v>
      </c>
      <c r="J77" s="12">
        <v>0</v>
      </c>
      <c r="K77" s="12">
        <v>0</v>
      </c>
      <c r="L77" s="5">
        <v>0</v>
      </c>
    </row>
    <row r="78" spans="1:12" ht="15">
      <c r="A78" s="20"/>
      <c r="B78" s="20"/>
      <c r="C78" s="5"/>
      <c r="D78" s="5"/>
      <c r="E78" s="5"/>
      <c r="F78" s="5"/>
      <c r="G78" s="7" t="s">
        <v>49</v>
      </c>
      <c r="H78" s="26">
        <v>35</v>
      </c>
      <c r="I78" s="4" t="s">
        <v>372</v>
      </c>
      <c r="J78" s="12">
        <v>0</v>
      </c>
      <c r="K78" s="12">
        <v>0</v>
      </c>
      <c r="L78" s="5">
        <v>0</v>
      </c>
    </row>
    <row r="79" spans="1:12" ht="15">
      <c r="A79" s="20"/>
      <c r="B79" s="12"/>
      <c r="C79" s="5"/>
      <c r="D79" s="5"/>
      <c r="E79" s="5"/>
      <c r="F79" s="5"/>
      <c r="G79" s="98" t="s">
        <v>296</v>
      </c>
      <c r="H79" s="26"/>
      <c r="I79" s="4" t="s">
        <v>50</v>
      </c>
      <c r="J79" s="12"/>
      <c r="K79" s="12"/>
      <c r="L79" s="5"/>
    </row>
    <row r="80" spans="1:12" ht="15">
      <c r="A80" s="20">
        <v>10000</v>
      </c>
      <c r="B80" s="20">
        <v>0</v>
      </c>
      <c r="C80" s="5">
        <v>54900</v>
      </c>
      <c r="D80" s="5">
        <v>0</v>
      </c>
      <c r="E80" s="5">
        <v>0</v>
      </c>
      <c r="F80" s="5">
        <v>0</v>
      </c>
      <c r="G80" s="7" t="s">
        <v>51</v>
      </c>
      <c r="H80" s="26">
        <v>31</v>
      </c>
      <c r="I80" s="4" t="s">
        <v>235</v>
      </c>
      <c r="J80" s="12">
        <v>0</v>
      </c>
      <c r="K80" s="12">
        <v>0</v>
      </c>
      <c r="L80" s="5">
        <v>0</v>
      </c>
    </row>
    <row r="81" spans="1:12" ht="15">
      <c r="A81" s="20">
        <v>0</v>
      </c>
      <c r="B81" s="20">
        <v>0</v>
      </c>
      <c r="C81" s="5">
        <v>100</v>
      </c>
      <c r="D81" s="5">
        <v>0</v>
      </c>
      <c r="E81" s="5">
        <v>55000</v>
      </c>
      <c r="F81" s="5">
        <v>0</v>
      </c>
      <c r="G81" s="7" t="s">
        <v>51</v>
      </c>
      <c r="H81" s="26">
        <v>35</v>
      </c>
      <c r="I81" s="4" t="s">
        <v>372</v>
      </c>
      <c r="J81" s="12">
        <v>20000</v>
      </c>
      <c r="K81" s="12">
        <v>0</v>
      </c>
      <c r="L81" s="5">
        <v>20000</v>
      </c>
    </row>
    <row r="82" spans="1:12" ht="30">
      <c r="A82" s="20"/>
      <c r="B82" s="12"/>
      <c r="C82" s="5"/>
      <c r="D82" s="5"/>
      <c r="E82" s="5"/>
      <c r="F82" s="5"/>
      <c r="G82" s="98" t="s">
        <v>294</v>
      </c>
      <c r="H82" s="26"/>
      <c r="I82" s="4" t="s">
        <v>302</v>
      </c>
      <c r="J82" s="12"/>
      <c r="K82" s="12"/>
      <c r="L82" s="5"/>
    </row>
    <row r="83" spans="1:12" ht="15">
      <c r="A83" s="20">
        <v>0</v>
      </c>
      <c r="B83" s="20">
        <v>0</v>
      </c>
      <c r="C83" s="5">
        <v>0</v>
      </c>
      <c r="D83" s="5">
        <v>0</v>
      </c>
      <c r="E83" s="5">
        <v>0</v>
      </c>
      <c r="F83" s="5">
        <v>0</v>
      </c>
      <c r="G83" s="7" t="s">
        <v>52</v>
      </c>
      <c r="H83" s="26">
        <v>31</v>
      </c>
      <c r="I83" s="4" t="s">
        <v>235</v>
      </c>
      <c r="J83" s="12">
        <v>0</v>
      </c>
      <c r="K83" s="12">
        <v>0</v>
      </c>
      <c r="L83" s="5">
        <v>0</v>
      </c>
    </row>
    <row r="84" spans="1:12" ht="15">
      <c r="A84" s="20"/>
      <c r="B84" s="20"/>
      <c r="C84" s="5"/>
      <c r="D84" s="5"/>
      <c r="E84" s="5"/>
      <c r="F84" s="5"/>
      <c r="G84" s="7" t="s">
        <v>52</v>
      </c>
      <c r="H84" s="26">
        <v>35</v>
      </c>
      <c r="I84" s="4" t="s">
        <v>372</v>
      </c>
      <c r="J84" s="12">
        <v>0</v>
      </c>
      <c r="K84" s="12">
        <v>0</v>
      </c>
      <c r="L84" s="5">
        <v>0</v>
      </c>
    </row>
    <row r="85" spans="1:12" ht="31.5">
      <c r="A85" s="42">
        <f t="shared" ref="A85:F85" si="2">SUM(A71,A72,A74,A75,A77,A78,A80,A81,A83,A84)</f>
        <v>90442</v>
      </c>
      <c r="B85" s="42">
        <f t="shared" si="2"/>
        <v>0</v>
      </c>
      <c r="C85" s="42">
        <f t="shared" si="2"/>
        <v>220000</v>
      </c>
      <c r="D85" s="42">
        <f t="shared" si="2"/>
        <v>0</v>
      </c>
      <c r="E85" s="42">
        <f t="shared" si="2"/>
        <v>220000</v>
      </c>
      <c r="F85" s="42">
        <f t="shared" si="2"/>
        <v>0</v>
      </c>
      <c r="G85" s="31"/>
      <c r="H85" s="37"/>
      <c r="I85" s="11" t="s">
        <v>263</v>
      </c>
      <c r="J85" s="42">
        <f>SUM(J71,J72,J74,J75,J77,J78,J80,J81,J83,J84)</f>
        <v>130000</v>
      </c>
      <c r="K85" s="12">
        <v>0</v>
      </c>
      <c r="L85" s="42">
        <f>SUM(L71,L72,L74,L75,L77,L78,L80,L81,L83,L84)</f>
        <v>130000</v>
      </c>
    </row>
    <row r="86" spans="1:12" ht="30">
      <c r="A86" s="20"/>
      <c r="B86" s="12"/>
      <c r="C86" s="96"/>
      <c r="D86" s="5"/>
      <c r="E86" s="96"/>
      <c r="F86" s="5"/>
      <c r="G86" s="98" t="s">
        <v>299</v>
      </c>
      <c r="H86" s="26"/>
      <c r="I86" s="4" t="s">
        <v>262</v>
      </c>
      <c r="J86" s="42"/>
      <c r="K86" s="12"/>
      <c r="L86" s="96"/>
    </row>
    <row r="87" spans="1:12" ht="33" customHeight="1">
      <c r="A87" s="20"/>
      <c r="B87" s="12"/>
      <c r="C87" s="96"/>
      <c r="D87" s="5"/>
      <c r="E87" s="96"/>
      <c r="F87" s="5"/>
      <c r="G87" s="98" t="s">
        <v>300</v>
      </c>
      <c r="H87" s="26"/>
      <c r="I87" s="4" t="s">
        <v>164</v>
      </c>
      <c r="J87" s="42"/>
      <c r="K87" s="12"/>
      <c r="L87" s="96"/>
    </row>
    <row r="88" spans="1:12" ht="15">
      <c r="A88" s="20">
        <v>11000</v>
      </c>
      <c r="B88" s="12">
        <v>0</v>
      </c>
      <c r="C88" s="5">
        <v>7500</v>
      </c>
      <c r="D88" s="5">
        <v>0</v>
      </c>
      <c r="E88" s="5">
        <v>7500</v>
      </c>
      <c r="F88" s="5">
        <v>0</v>
      </c>
      <c r="G88" s="7" t="s">
        <v>70</v>
      </c>
      <c r="H88" s="26">
        <v>31</v>
      </c>
      <c r="I88" s="4" t="s">
        <v>235</v>
      </c>
      <c r="J88" s="12">
        <v>9567</v>
      </c>
      <c r="K88" s="12">
        <v>0</v>
      </c>
      <c r="L88" s="5">
        <v>9567</v>
      </c>
    </row>
    <row r="89" spans="1:12" ht="15">
      <c r="A89" s="20"/>
      <c r="B89" s="12"/>
      <c r="C89" s="5"/>
      <c r="D89" s="5"/>
      <c r="E89" s="5"/>
      <c r="F89" s="5"/>
      <c r="G89" s="7" t="s">
        <v>70</v>
      </c>
      <c r="H89" s="26">
        <v>35</v>
      </c>
      <c r="I89" s="4" t="s">
        <v>239</v>
      </c>
      <c r="J89" s="12">
        <v>0</v>
      </c>
      <c r="K89" s="12">
        <v>0</v>
      </c>
      <c r="L89" s="5">
        <v>0</v>
      </c>
    </row>
    <row r="90" spans="1:12" ht="30">
      <c r="A90" s="20"/>
      <c r="B90" s="12"/>
      <c r="C90" s="96"/>
      <c r="D90" s="5">
        <v>0</v>
      </c>
      <c r="E90" s="96"/>
      <c r="F90" s="5">
        <v>0</v>
      </c>
      <c r="G90" s="98" t="s">
        <v>296</v>
      </c>
      <c r="H90" s="26"/>
      <c r="I90" s="4" t="s">
        <v>149</v>
      </c>
      <c r="J90" s="12"/>
      <c r="K90" s="12"/>
      <c r="L90" s="96"/>
    </row>
    <row r="91" spans="1:12" ht="15">
      <c r="A91" s="20">
        <v>1744</v>
      </c>
      <c r="B91" s="12">
        <v>0</v>
      </c>
      <c r="C91" s="5">
        <v>7000</v>
      </c>
      <c r="D91" s="5">
        <v>0</v>
      </c>
      <c r="E91" s="5">
        <v>7000</v>
      </c>
      <c r="F91" s="5">
        <v>0</v>
      </c>
      <c r="G91" s="98" t="s">
        <v>51</v>
      </c>
      <c r="H91" s="26">
        <v>31</v>
      </c>
      <c r="I91" s="4" t="s">
        <v>235</v>
      </c>
      <c r="J91" s="12">
        <v>13993</v>
      </c>
      <c r="K91" s="12">
        <v>0</v>
      </c>
      <c r="L91" s="5">
        <v>13993</v>
      </c>
    </row>
    <row r="92" spans="1:12" ht="15">
      <c r="A92" s="20"/>
      <c r="B92" s="12"/>
      <c r="C92" s="5"/>
      <c r="D92" s="5"/>
      <c r="E92" s="5"/>
      <c r="F92" s="5"/>
      <c r="G92" s="98" t="s">
        <v>51</v>
      </c>
      <c r="H92" s="26">
        <v>35</v>
      </c>
      <c r="I92" s="4" t="s">
        <v>239</v>
      </c>
      <c r="J92" s="12">
        <v>0</v>
      </c>
      <c r="K92" s="12">
        <v>0</v>
      </c>
      <c r="L92" s="5">
        <v>0</v>
      </c>
    </row>
    <row r="93" spans="1:12" ht="30">
      <c r="A93" s="20"/>
      <c r="B93" s="12"/>
      <c r="C93" s="96"/>
      <c r="D93" s="5">
        <v>0</v>
      </c>
      <c r="E93" s="96"/>
      <c r="F93" s="5">
        <v>0</v>
      </c>
      <c r="G93" s="98" t="s">
        <v>294</v>
      </c>
      <c r="H93" s="26"/>
      <c r="I93" s="4" t="s">
        <v>150</v>
      </c>
      <c r="J93" s="12"/>
      <c r="K93" s="12"/>
      <c r="L93" s="96"/>
    </row>
    <row r="94" spans="1:12" ht="15">
      <c r="A94" s="20">
        <v>3000</v>
      </c>
      <c r="B94" s="12">
        <v>0</v>
      </c>
      <c r="C94" s="5">
        <v>4900</v>
      </c>
      <c r="D94" s="5">
        <v>0</v>
      </c>
      <c r="E94" s="5">
        <v>4900</v>
      </c>
      <c r="F94" s="5">
        <v>0</v>
      </c>
      <c r="G94" s="7" t="s">
        <v>52</v>
      </c>
      <c r="H94" s="26">
        <v>31</v>
      </c>
      <c r="I94" s="4" t="s">
        <v>235</v>
      </c>
      <c r="J94" s="12">
        <v>14500</v>
      </c>
      <c r="K94" s="12">
        <v>0</v>
      </c>
      <c r="L94" s="5">
        <v>14500</v>
      </c>
    </row>
    <row r="95" spans="1:12" ht="15">
      <c r="A95" s="20">
        <v>0</v>
      </c>
      <c r="B95" s="12">
        <v>0</v>
      </c>
      <c r="C95" s="5">
        <v>100</v>
      </c>
      <c r="D95" s="5">
        <v>0</v>
      </c>
      <c r="E95" s="5">
        <v>100</v>
      </c>
      <c r="F95" s="5">
        <v>0</v>
      </c>
      <c r="G95" s="7" t="s">
        <v>52</v>
      </c>
      <c r="H95" s="26">
        <v>35</v>
      </c>
      <c r="I95" s="4" t="s">
        <v>239</v>
      </c>
      <c r="J95" s="12">
        <v>136</v>
      </c>
      <c r="K95" s="12">
        <v>0</v>
      </c>
      <c r="L95" s="5">
        <v>136</v>
      </c>
    </row>
    <row r="96" spans="1:12" ht="31.5">
      <c r="A96" s="42">
        <f t="shared" ref="A96:F96" si="3">SUM(A88,A89,A91,A92,A94,A95)</f>
        <v>15744</v>
      </c>
      <c r="B96" s="42">
        <f t="shared" si="3"/>
        <v>0</v>
      </c>
      <c r="C96" s="42">
        <f t="shared" si="3"/>
        <v>19500</v>
      </c>
      <c r="D96" s="42">
        <f t="shared" si="3"/>
        <v>0</v>
      </c>
      <c r="E96" s="42">
        <f t="shared" si="3"/>
        <v>19500</v>
      </c>
      <c r="F96" s="42">
        <f t="shared" si="3"/>
        <v>0</v>
      </c>
      <c r="G96" s="7"/>
      <c r="H96" s="26"/>
      <c r="I96" s="11" t="s">
        <v>191</v>
      </c>
      <c r="J96" s="42">
        <f>SUM(J88,J89,J91,J92,J94,J95)</f>
        <v>38196</v>
      </c>
      <c r="K96" s="12">
        <v>0</v>
      </c>
      <c r="L96" s="42">
        <f>SUM(L88,L89,L91,L92,L94,L95)</f>
        <v>38196</v>
      </c>
    </row>
    <row r="97" spans="1:12" ht="30">
      <c r="A97" s="20"/>
      <c r="B97" s="12"/>
      <c r="C97" s="5"/>
      <c r="D97" s="5"/>
      <c r="E97" s="5"/>
      <c r="F97" s="5"/>
      <c r="G97" s="98" t="s">
        <v>303</v>
      </c>
      <c r="H97" s="26"/>
      <c r="I97" s="4" t="s">
        <v>165</v>
      </c>
      <c r="J97" s="42"/>
      <c r="K97" s="12"/>
      <c r="L97" s="96"/>
    </row>
    <row r="98" spans="1:12" ht="45">
      <c r="A98" s="20"/>
      <c r="B98" s="12"/>
      <c r="C98" s="96"/>
      <c r="D98" s="5"/>
      <c r="E98" s="96"/>
      <c r="F98" s="5"/>
      <c r="G98" s="98" t="s">
        <v>291</v>
      </c>
      <c r="H98" s="26"/>
      <c r="I98" s="4" t="s">
        <v>166</v>
      </c>
      <c r="J98" s="42"/>
      <c r="K98" s="12"/>
      <c r="L98" s="96"/>
    </row>
    <row r="99" spans="1:12" ht="15">
      <c r="A99" s="20">
        <v>2000</v>
      </c>
      <c r="B99" s="12">
        <v>0</v>
      </c>
      <c r="C99" s="5">
        <v>5400</v>
      </c>
      <c r="D99" s="5">
        <v>0</v>
      </c>
      <c r="E99" s="5">
        <v>5400</v>
      </c>
      <c r="F99" s="5">
        <v>0</v>
      </c>
      <c r="G99" s="7" t="s">
        <v>35</v>
      </c>
      <c r="H99" s="26">
        <v>31</v>
      </c>
      <c r="I99" s="4" t="s">
        <v>235</v>
      </c>
      <c r="J99" s="12">
        <v>20113</v>
      </c>
      <c r="K99" s="12">
        <v>0</v>
      </c>
      <c r="L99" s="5">
        <v>20113</v>
      </c>
    </row>
    <row r="100" spans="1:12" ht="15">
      <c r="A100" s="20">
        <v>0</v>
      </c>
      <c r="B100" s="12">
        <v>0</v>
      </c>
      <c r="C100" s="5">
        <v>100</v>
      </c>
      <c r="D100" s="5">
        <v>0</v>
      </c>
      <c r="E100" s="5">
        <v>100</v>
      </c>
      <c r="F100" s="5">
        <v>0</v>
      </c>
      <c r="G100" s="7" t="s">
        <v>35</v>
      </c>
      <c r="H100" s="26">
        <v>35</v>
      </c>
      <c r="I100" s="4" t="s">
        <v>239</v>
      </c>
      <c r="J100" s="12">
        <v>5357</v>
      </c>
      <c r="K100" s="12">
        <v>0</v>
      </c>
      <c r="L100" s="5">
        <v>5357</v>
      </c>
    </row>
    <row r="101" spans="1:12" ht="31.5">
      <c r="A101" s="42">
        <f t="shared" ref="A101:F101" si="4">SUM(A99:A100)</f>
        <v>2000</v>
      </c>
      <c r="B101" s="42">
        <f t="shared" si="4"/>
        <v>0</v>
      </c>
      <c r="C101" s="42">
        <f t="shared" si="4"/>
        <v>5500</v>
      </c>
      <c r="D101" s="42">
        <f t="shared" si="4"/>
        <v>0</v>
      </c>
      <c r="E101" s="42">
        <f t="shared" si="4"/>
        <v>5500</v>
      </c>
      <c r="F101" s="42">
        <f t="shared" si="4"/>
        <v>0</v>
      </c>
      <c r="G101" s="7"/>
      <c r="H101" s="26"/>
      <c r="I101" s="11" t="s">
        <v>265</v>
      </c>
      <c r="J101" s="42">
        <f>SUM(J99:J100)</f>
        <v>25470</v>
      </c>
      <c r="K101" s="12">
        <v>0</v>
      </c>
      <c r="L101" s="42">
        <f>SUM(L99:L100)</f>
        <v>25470</v>
      </c>
    </row>
    <row r="102" spans="1:12" ht="30">
      <c r="A102" s="20"/>
      <c r="B102" s="12"/>
      <c r="C102" s="96"/>
      <c r="D102" s="5"/>
      <c r="E102" s="96"/>
      <c r="F102" s="5"/>
      <c r="G102" s="98" t="s">
        <v>304</v>
      </c>
      <c r="H102" s="26"/>
      <c r="I102" s="4" t="s">
        <v>264</v>
      </c>
      <c r="J102" s="42"/>
      <c r="K102" s="12"/>
      <c r="L102" s="96"/>
    </row>
    <row r="103" spans="1:12" ht="30">
      <c r="A103" s="20"/>
      <c r="B103" s="12"/>
      <c r="C103" s="96"/>
      <c r="D103" s="5"/>
      <c r="E103" s="96"/>
      <c r="F103" s="5"/>
      <c r="G103" s="98" t="s">
        <v>291</v>
      </c>
      <c r="H103" s="26"/>
      <c r="I103" s="4" t="s">
        <v>151</v>
      </c>
      <c r="J103" s="42"/>
      <c r="K103" s="12"/>
      <c r="L103" s="96"/>
    </row>
    <row r="104" spans="1:12" ht="15">
      <c r="A104" s="20">
        <v>0</v>
      </c>
      <c r="B104" s="12">
        <v>0</v>
      </c>
      <c r="C104" s="5">
        <v>1000</v>
      </c>
      <c r="D104" s="5">
        <v>0</v>
      </c>
      <c r="E104" s="5">
        <v>1000</v>
      </c>
      <c r="F104" s="5">
        <v>0</v>
      </c>
      <c r="G104" s="98" t="s">
        <v>305</v>
      </c>
      <c r="H104" s="26">
        <v>31</v>
      </c>
      <c r="I104" s="4" t="s">
        <v>235</v>
      </c>
      <c r="J104" s="12">
        <v>91</v>
      </c>
      <c r="K104" s="12">
        <v>0</v>
      </c>
      <c r="L104" s="5">
        <v>91</v>
      </c>
    </row>
    <row r="105" spans="1:12" ht="15">
      <c r="A105" s="20"/>
      <c r="B105" s="12"/>
      <c r="C105" s="5"/>
      <c r="D105" s="5"/>
      <c r="E105" s="5"/>
      <c r="F105" s="5"/>
      <c r="G105" s="98" t="s">
        <v>305</v>
      </c>
      <c r="H105" s="26">
        <v>35</v>
      </c>
      <c r="I105" s="4" t="s">
        <v>261</v>
      </c>
      <c r="J105" s="12">
        <v>90</v>
      </c>
      <c r="K105" s="12">
        <v>0</v>
      </c>
      <c r="L105" s="5">
        <v>90</v>
      </c>
    </row>
    <row r="106" spans="1:12" ht="33.75" customHeight="1">
      <c r="A106" s="42">
        <f t="shared" ref="A106:F106" si="5">SUM(A104:A105)</f>
        <v>0</v>
      </c>
      <c r="B106" s="42">
        <f t="shared" si="5"/>
        <v>0</v>
      </c>
      <c r="C106" s="42">
        <f t="shared" si="5"/>
        <v>1000</v>
      </c>
      <c r="D106" s="42">
        <f t="shared" si="5"/>
        <v>0</v>
      </c>
      <c r="E106" s="42">
        <f t="shared" si="5"/>
        <v>1000</v>
      </c>
      <c r="F106" s="42">
        <f t="shared" si="5"/>
        <v>0</v>
      </c>
      <c r="G106" s="7"/>
      <c r="H106" s="26"/>
      <c r="I106" s="11" t="s">
        <v>266</v>
      </c>
      <c r="J106" s="42">
        <f>SUM(J104:J105)</f>
        <v>181</v>
      </c>
      <c r="K106" s="12">
        <v>0</v>
      </c>
      <c r="L106" s="42">
        <f>SUM(L104:L105)</f>
        <v>181</v>
      </c>
    </row>
    <row r="107" spans="1:12" ht="30">
      <c r="A107" s="20"/>
      <c r="B107" s="12"/>
      <c r="C107" s="96"/>
      <c r="D107" s="5"/>
      <c r="E107" s="96"/>
      <c r="F107" s="5"/>
      <c r="G107" s="98" t="s">
        <v>306</v>
      </c>
      <c r="H107" s="26"/>
      <c r="I107" s="4" t="s">
        <v>167</v>
      </c>
      <c r="J107" s="42"/>
      <c r="K107" s="12"/>
      <c r="L107" s="96"/>
    </row>
    <row r="108" spans="1:12" ht="30">
      <c r="A108" s="20"/>
      <c r="B108" s="12"/>
      <c r="C108" s="96"/>
      <c r="D108" s="5"/>
      <c r="E108" s="96"/>
      <c r="F108" s="5"/>
      <c r="G108" s="98" t="s">
        <v>291</v>
      </c>
      <c r="H108" s="26"/>
      <c r="I108" s="4" t="s">
        <v>154</v>
      </c>
      <c r="J108" s="42"/>
      <c r="K108" s="12"/>
      <c r="L108" s="96"/>
    </row>
    <row r="109" spans="1:12" ht="15">
      <c r="A109" s="20">
        <v>0</v>
      </c>
      <c r="B109" s="12">
        <v>0</v>
      </c>
      <c r="C109" s="5">
        <v>11000</v>
      </c>
      <c r="D109" s="5">
        <v>0</v>
      </c>
      <c r="E109" s="5">
        <v>27700</v>
      </c>
      <c r="F109" s="5">
        <v>0</v>
      </c>
      <c r="G109" s="98" t="s">
        <v>35</v>
      </c>
      <c r="H109" s="26">
        <v>31</v>
      </c>
      <c r="I109" s="4" t="s">
        <v>235</v>
      </c>
      <c r="J109" s="12">
        <v>3000</v>
      </c>
      <c r="K109" s="12">
        <v>0</v>
      </c>
      <c r="L109" s="5">
        <v>3000</v>
      </c>
    </row>
    <row r="110" spans="1:12" ht="15">
      <c r="A110" s="20">
        <v>0</v>
      </c>
      <c r="B110" s="12"/>
      <c r="C110" s="5">
        <v>0</v>
      </c>
      <c r="D110" s="5"/>
      <c r="E110" s="5">
        <v>6000</v>
      </c>
      <c r="F110" s="5"/>
      <c r="G110" s="98" t="s">
        <v>35</v>
      </c>
      <c r="H110" s="26">
        <v>35</v>
      </c>
      <c r="I110" s="4" t="s">
        <v>239</v>
      </c>
      <c r="J110" s="12">
        <v>0</v>
      </c>
      <c r="K110" s="12">
        <v>0</v>
      </c>
      <c r="L110" s="5">
        <v>0</v>
      </c>
    </row>
    <row r="111" spans="1:12" ht="31.5">
      <c r="A111" s="42">
        <f t="shared" ref="A111:F111" si="6">SUM(A109:A110)</f>
        <v>0</v>
      </c>
      <c r="B111" s="42">
        <f t="shared" si="6"/>
        <v>0</v>
      </c>
      <c r="C111" s="42">
        <f t="shared" si="6"/>
        <v>11000</v>
      </c>
      <c r="D111" s="42">
        <f t="shared" si="6"/>
        <v>0</v>
      </c>
      <c r="E111" s="42">
        <f t="shared" si="6"/>
        <v>33700</v>
      </c>
      <c r="F111" s="42">
        <f t="shared" si="6"/>
        <v>0</v>
      </c>
      <c r="G111" s="7"/>
      <c r="H111" s="26"/>
      <c r="I111" s="11" t="s">
        <v>267</v>
      </c>
      <c r="J111" s="42">
        <f>SUM(J109:J110)</f>
        <v>3000</v>
      </c>
      <c r="K111" s="12">
        <v>0</v>
      </c>
      <c r="L111" s="42">
        <f>SUM(L109:L110)</f>
        <v>3000</v>
      </c>
    </row>
    <row r="112" spans="1:12" ht="30">
      <c r="A112" s="20"/>
      <c r="B112" s="12"/>
      <c r="C112" s="96"/>
      <c r="D112" s="5"/>
      <c r="E112" s="96"/>
      <c r="F112" s="5"/>
      <c r="G112" s="98" t="s">
        <v>307</v>
      </c>
      <c r="H112" s="26"/>
      <c r="I112" s="4" t="s">
        <v>222</v>
      </c>
      <c r="J112" s="42"/>
      <c r="K112" s="12"/>
      <c r="L112" s="96"/>
    </row>
    <row r="113" spans="1:12" ht="30">
      <c r="A113" s="20"/>
      <c r="B113" s="12"/>
      <c r="C113" s="5"/>
      <c r="D113" s="5"/>
      <c r="E113" s="5"/>
      <c r="F113" s="5"/>
      <c r="G113" s="98" t="s">
        <v>291</v>
      </c>
      <c r="H113" s="26"/>
      <c r="I113" s="4" t="s">
        <v>169</v>
      </c>
      <c r="J113" s="42"/>
      <c r="K113" s="12"/>
      <c r="L113" s="5"/>
    </row>
    <row r="114" spans="1:12" ht="15">
      <c r="A114" s="20">
        <v>0</v>
      </c>
      <c r="B114" s="12">
        <v>0</v>
      </c>
      <c r="C114" s="5">
        <v>0</v>
      </c>
      <c r="D114" s="5">
        <v>0</v>
      </c>
      <c r="E114" s="5">
        <v>0</v>
      </c>
      <c r="F114" s="5">
        <v>0</v>
      </c>
      <c r="G114" s="98" t="s">
        <v>35</v>
      </c>
      <c r="H114" s="26">
        <v>31</v>
      </c>
      <c r="I114" s="4" t="s">
        <v>235</v>
      </c>
      <c r="J114" s="12">
        <v>0</v>
      </c>
      <c r="K114" s="12">
        <v>0</v>
      </c>
      <c r="L114" s="5">
        <v>0</v>
      </c>
    </row>
    <row r="115" spans="1:12" ht="15">
      <c r="A115" s="20"/>
      <c r="B115" s="12"/>
      <c r="C115" s="5"/>
      <c r="D115" s="5"/>
      <c r="E115" s="5"/>
      <c r="F115" s="5"/>
      <c r="G115" s="98" t="s">
        <v>35</v>
      </c>
      <c r="H115" s="26">
        <v>35</v>
      </c>
      <c r="I115" s="4" t="s">
        <v>239</v>
      </c>
      <c r="J115" s="12">
        <v>0</v>
      </c>
      <c r="K115" s="12">
        <v>0</v>
      </c>
      <c r="L115" s="5">
        <v>0</v>
      </c>
    </row>
    <row r="116" spans="1:12" ht="45">
      <c r="A116" s="20"/>
      <c r="B116" s="12"/>
      <c r="C116" s="5"/>
      <c r="D116" s="5"/>
      <c r="E116" s="5"/>
      <c r="F116" s="5"/>
      <c r="G116" s="98" t="s">
        <v>292</v>
      </c>
      <c r="H116" s="26"/>
      <c r="I116" s="4" t="s">
        <v>156</v>
      </c>
      <c r="J116" s="12"/>
      <c r="K116" s="12"/>
      <c r="L116" s="5"/>
    </row>
    <row r="117" spans="1:12" ht="15">
      <c r="A117" s="20">
        <v>0</v>
      </c>
      <c r="B117" s="12">
        <v>0</v>
      </c>
      <c r="C117" s="5">
        <v>0</v>
      </c>
      <c r="D117" s="5">
        <v>0</v>
      </c>
      <c r="E117" s="5">
        <v>0</v>
      </c>
      <c r="F117" s="5">
        <v>0</v>
      </c>
      <c r="G117" s="98" t="s">
        <v>308</v>
      </c>
      <c r="H117" s="26">
        <v>31</v>
      </c>
      <c r="I117" s="4" t="s">
        <v>235</v>
      </c>
      <c r="J117" s="12">
        <v>0</v>
      </c>
      <c r="K117" s="12">
        <v>0</v>
      </c>
      <c r="L117" s="5">
        <v>0</v>
      </c>
    </row>
    <row r="118" spans="1:12" ht="15">
      <c r="A118" s="20"/>
      <c r="B118" s="12"/>
      <c r="C118" s="5"/>
      <c r="D118" s="5"/>
      <c r="E118" s="5"/>
      <c r="F118" s="5"/>
      <c r="G118" s="98" t="s">
        <v>308</v>
      </c>
      <c r="H118" s="26">
        <v>35</v>
      </c>
      <c r="I118" s="4" t="s">
        <v>239</v>
      </c>
      <c r="J118" s="12">
        <v>0</v>
      </c>
      <c r="K118" s="12">
        <v>0</v>
      </c>
      <c r="L118" s="5">
        <v>0</v>
      </c>
    </row>
    <row r="119" spans="1:12" ht="31.5">
      <c r="A119" s="42">
        <f t="shared" ref="A119:F119" si="7">SUM(A114,A115,A117,A118)</f>
        <v>0</v>
      </c>
      <c r="B119" s="42">
        <f t="shared" si="7"/>
        <v>0</v>
      </c>
      <c r="C119" s="42">
        <f t="shared" si="7"/>
        <v>0</v>
      </c>
      <c r="D119" s="42">
        <f t="shared" si="7"/>
        <v>0</v>
      </c>
      <c r="E119" s="42">
        <f t="shared" si="7"/>
        <v>0</v>
      </c>
      <c r="F119" s="42">
        <f t="shared" si="7"/>
        <v>0</v>
      </c>
      <c r="G119" s="98"/>
      <c r="H119" s="26"/>
      <c r="I119" s="11" t="s">
        <v>219</v>
      </c>
      <c r="J119" s="42">
        <f>SUM(J114,J115,J117,J118)</f>
        <v>0</v>
      </c>
      <c r="K119" s="12">
        <v>0</v>
      </c>
      <c r="L119" s="42">
        <f>SUM(L114,L115,L117,L118)</f>
        <v>0</v>
      </c>
    </row>
    <row r="120" spans="1:12" ht="30">
      <c r="A120" s="20"/>
      <c r="B120" s="12"/>
      <c r="C120" s="96"/>
      <c r="D120" s="5"/>
      <c r="E120" s="96"/>
      <c r="F120" s="5"/>
      <c r="G120" s="98" t="s">
        <v>309</v>
      </c>
      <c r="H120" s="26"/>
      <c r="I120" s="4" t="s">
        <v>220</v>
      </c>
      <c r="J120" s="42"/>
      <c r="K120" s="12"/>
      <c r="L120" s="96"/>
    </row>
    <row r="121" spans="1:12" ht="30">
      <c r="A121" s="20"/>
      <c r="B121" s="12"/>
      <c r="C121" s="96"/>
      <c r="D121" s="5"/>
      <c r="E121" s="96"/>
      <c r="F121" s="5"/>
      <c r="G121" s="98" t="s">
        <v>291</v>
      </c>
      <c r="H121" s="37"/>
      <c r="I121" s="4" t="s">
        <v>157</v>
      </c>
      <c r="J121" s="42"/>
      <c r="K121" s="12"/>
      <c r="L121" s="96"/>
    </row>
    <row r="122" spans="1:12" ht="15">
      <c r="A122" s="20">
        <v>3625</v>
      </c>
      <c r="B122" s="12">
        <v>0</v>
      </c>
      <c r="C122" s="5">
        <v>5000</v>
      </c>
      <c r="D122" s="5">
        <v>0</v>
      </c>
      <c r="E122" s="5">
        <v>5000</v>
      </c>
      <c r="F122" s="5">
        <v>0</v>
      </c>
      <c r="G122" s="98" t="s">
        <v>35</v>
      </c>
      <c r="H122" s="26">
        <v>31</v>
      </c>
      <c r="I122" s="4" t="s">
        <v>235</v>
      </c>
      <c r="J122" s="12">
        <v>20000</v>
      </c>
      <c r="K122" s="12">
        <v>0</v>
      </c>
      <c r="L122" s="5">
        <v>20000</v>
      </c>
    </row>
    <row r="123" spans="1:12" ht="15">
      <c r="A123" s="20">
        <v>0</v>
      </c>
      <c r="B123" s="12">
        <v>0</v>
      </c>
      <c r="C123" s="5">
        <v>0</v>
      </c>
      <c r="D123" s="5">
        <v>0</v>
      </c>
      <c r="E123" s="5">
        <v>0</v>
      </c>
      <c r="F123" s="5">
        <v>0</v>
      </c>
      <c r="G123" s="98" t="s">
        <v>35</v>
      </c>
      <c r="H123" s="26">
        <v>35</v>
      </c>
      <c r="I123" s="4" t="s">
        <v>261</v>
      </c>
      <c r="J123" s="12">
        <v>0</v>
      </c>
      <c r="K123" s="12">
        <v>0</v>
      </c>
      <c r="L123" s="5">
        <v>0</v>
      </c>
    </row>
    <row r="124" spans="1:12" ht="31.5">
      <c r="A124" s="42">
        <f t="shared" ref="A124:F124" si="8">SUM(A122:A123)</f>
        <v>3625</v>
      </c>
      <c r="B124" s="42">
        <f t="shared" si="8"/>
        <v>0</v>
      </c>
      <c r="C124" s="42">
        <f t="shared" si="8"/>
        <v>5000</v>
      </c>
      <c r="D124" s="42">
        <f t="shared" si="8"/>
        <v>0</v>
      </c>
      <c r="E124" s="42">
        <f t="shared" si="8"/>
        <v>5000</v>
      </c>
      <c r="F124" s="42">
        <f t="shared" si="8"/>
        <v>0</v>
      </c>
      <c r="G124" s="7"/>
      <c r="H124" s="26"/>
      <c r="I124" s="11" t="s">
        <v>268</v>
      </c>
      <c r="J124" s="42">
        <f>SUM(J122:J123)</f>
        <v>20000</v>
      </c>
      <c r="K124" s="12">
        <v>0</v>
      </c>
      <c r="L124" s="42">
        <f>SUM(L122:L123)</f>
        <v>20000</v>
      </c>
    </row>
    <row r="125" spans="1:12" ht="30">
      <c r="A125" s="63"/>
      <c r="B125" s="42"/>
      <c r="C125" s="35"/>
      <c r="D125" s="6"/>
      <c r="E125" s="35"/>
      <c r="F125" s="6"/>
      <c r="G125" s="98" t="s">
        <v>310</v>
      </c>
      <c r="H125" s="26"/>
      <c r="I125" s="4" t="s">
        <v>171</v>
      </c>
      <c r="J125" s="42"/>
      <c r="K125" s="12"/>
      <c r="L125" s="96"/>
    </row>
    <row r="126" spans="1:12" ht="47.25" customHeight="1">
      <c r="A126" s="63"/>
      <c r="B126" s="42"/>
      <c r="C126" s="35"/>
      <c r="D126" s="6"/>
      <c r="E126" s="35"/>
      <c r="F126" s="6"/>
      <c r="G126" s="98" t="s">
        <v>291</v>
      </c>
      <c r="H126" s="26"/>
      <c r="I126" s="4" t="s">
        <v>170</v>
      </c>
      <c r="J126" s="42"/>
      <c r="K126" s="12"/>
      <c r="L126" s="96"/>
    </row>
    <row r="127" spans="1:12" ht="15">
      <c r="A127" s="20">
        <v>0</v>
      </c>
      <c r="B127" s="12">
        <v>0</v>
      </c>
      <c r="C127" s="5">
        <v>2000</v>
      </c>
      <c r="D127" s="5">
        <v>0</v>
      </c>
      <c r="E127" s="5">
        <v>2000</v>
      </c>
      <c r="F127" s="5">
        <v>0</v>
      </c>
      <c r="G127" s="98" t="s">
        <v>35</v>
      </c>
      <c r="H127" s="26">
        <v>31</v>
      </c>
      <c r="I127" s="4" t="s">
        <v>235</v>
      </c>
      <c r="J127" s="12">
        <v>2000</v>
      </c>
      <c r="K127" s="12"/>
      <c r="L127" s="5">
        <v>2000</v>
      </c>
    </row>
    <row r="128" spans="1:12" ht="15">
      <c r="A128" s="20">
        <v>0</v>
      </c>
      <c r="B128" s="12">
        <v>0</v>
      </c>
      <c r="C128" s="5">
        <v>0</v>
      </c>
      <c r="D128" s="5">
        <v>0</v>
      </c>
      <c r="E128" s="5">
        <v>0</v>
      </c>
      <c r="F128" s="5">
        <v>0</v>
      </c>
      <c r="G128" s="98" t="s">
        <v>35</v>
      </c>
      <c r="H128" s="26">
        <v>35</v>
      </c>
      <c r="I128" s="4" t="s">
        <v>261</v>
      </c>
      <c r="J128" s="12">
        <v>0</v>
      </c>
      <c r="K128" s="12"/>
      <c r="L128" s="5">
        <v>0</v>
      </c>
    </row>
    <row r="129" spans="1:12" ht="31.5">
      <c r="A129" s="42">
        <f t="shared" ref="A129:F129" si="9">SUM(A127:A128)</f>
        <v>0</v>
      </c>
      <c r="B129" s="42">
        <f t="shared" si="9"/>
        <v>0</v>
      </c>
      <c r="C129" s="42">
        <f t="shared" si="9"/>
        <v>2000</v>
      </c>
      <c r="D129" s="42">
        <f t="shared" si="9"/>
        <v>0</v>
      </c>
      <c r="E129" s="42">
        <f t="shared" si="9"/>
        <v>2000</v>
      </c>
      <c r="F129" s="42">
        <f t="shared" si="9"/>
        <v>0</v>
      </c>
      <c r="G129" s="7"/>
      <c r="H129" s="26"/>
      <c r="I129" s="11" t="s">
        <v>269</v>
      </c>
      <c r="J129" s="42">
        <f>SUM(J127:J128)</f>
        <v>2000</v>
      </c>
      <c r="K129" s="12">
        <v>0</v>
      </c>
      <c r="L129" s="42">
        <f>SUM(L127:L128)</f>
        <v>2000</v>
      </c>
    </row>
    <row r="130" spans="1:12">
      <c r="A130" s="63"/>
      <c r="B130" s="42"/>
      <c r="C130" s="35"/>
      <c r="D130" s="6"/>
      <c r="E130" s="35"/>
      <c r="F130" s="6"/>
      <c r="G130" s="100" t="s">
        <v>295</v>
      </c>
      <c r="H130" s="26"/>
      <c r="I130" s="11" t="s">
        <v>53</v>
      </c>
      <c r="J130" s="42"/>
      <c r="K130" s="12"/>
      <c r="L130" s="96"/>
    </row>
    <row r="131" spans="1:12">
      <c r="A131" s="20"/>
      <c r="B131" s="12"/>
      <c r="C131" s="96"/>
      <c r="D131" s="5"/>
      <c r="E131" s="96"/>
      <c r="F131" s="5"/>
      <c r="G131" s="7"/>
      <c r="H131" s="26"/>
      <c r="I131" s="4" t="s">
        <v>54</v>
      </c>
      <c r="J131" s="42"/>
      <c r="K131" s="12"/>
      <c r="L131" s="96"/>
    </row>
    <row r="132" spans="1:12">
      <c r="A132" s="20"/>
      <c r="B132" s="12"/>
      <c r="C132" s="96"/>
      <c r="D132" s="5"/>
      <c r="E132" s="96"/>
      <c r="F132" s="5"/>
      <c r="G132" s="98" t="s">
        <v>292</v>
      </c>
      <c r="H132" s="26"/>
      <c r="I132" s="4" t="s">
        <v>55</v>
      </c>
      <c r="J132" s="42"/>
      <c r="K132" s="12"/>
      <c r="L132" s="96"/>
    </row>
    <row r="133" spans="1:12" ht="30">
      <c r="A133" s="20"/>
      <c r="B133" s="12"/>
      <c r="C133" s="96"/>
      <c r="D133" s="5"/>
      <c r="E133" s="96"/>
      <c r="F133" s="5"/>
      <c r="G133" s="98" t="s">
        <v>311</v>
      </c>
      <c r="H133" s="26"/>
      <c r="I133" s="4" t="s">
        <v>56</v>
      </c>
      <c r="J133" s="42"/>
      <c r="K133" s="12"/>
      <c r="L133" s="96"/>
    </row>
    <row r="134" spans="1:12" ht="15">
      <c r="A134" s="20">
        <v>12359</v>
      </c>
      <c r="B134" s="20">
        <v>0</v>
      </c>
      <c r="C134" s="5">
        <v>11000</v>
      </c>
      <c r="D134" s="5">
        <v>0</v>
      </c>
      <c r="E134" s="5">
        <v>11000</v>
      </c>
      <c r="F134" s="5">
        <v>0</v>
      </c>
      <c r="G134" s="98" t="s">
        <v>311</v>
      </c>
      <c r="H134" s="26">
        <v>50</v>
      </c>
      <c r="I134" s="4" t="s">
        <v>37</v>
      </c>
      <c r="J134" s="12">
        <v>12000</v>
      </c>
      <c r="K134" s="12">
        <v>0</v>
      </c>
      <c r="L134" s="5">
        <v>12000</v>
      </c>
    </row>
    <row r="135" spans="1:12" ht="15">
      <c r="A135" s="20"/>
      <c r="B135" s="20"/>
      <c r="C135" s="5"/>
      <c r="D135" s="5"/>
      <c r="E135" s="5"/>
      <c r="F135" s="5"/>
      <c r="G135" s="98" t="s">
        <v>311</v>
      </c>
      <c r="H135" s="26">
        <v>31</v>
      </c>
      <c r="I135" s="4" t="s">
        <v>235</v>
      </c>
      <c r="J135" s="12">
        <v>0</v>
      </c>
      <c r="K135" s="12">
        <v>0</v>
      </c>
      <c r="L135" s="5">
        <v>0</v>
      </c>
    </row>
    <row r="136" spans="1:12" ht="15">
      <c r="A136" s="20"/>
      <c r="B136" s="20"/>
      <c r="C136" s="5"/>
      <c r="D136" s="5"/>
      <c r="E136" s="5"/>
      <c r="F136" s="5"/>
      <c r="G136" s="98" t="s">
        <v>311</v>
      </c>
      <c r="H136" s="26">
        <v>35</v>
      </c>
      <c r="I136" s="4" t="s">
        <v>261</v>
      </c>
      <c r="J136" s="12">
        <v>0</v>
      </c>
      <c r="K136" s="12">
        <v>0</v>
      </c>
      <c r="L136" s="5">
        <v>0</v>
      </c>
    </row>
    <row r="137" spans="1:12" ht="15">
      <c r="A137" s="20"/>
      <c r="B137" s="12"/>
      <c r="C137" s="96"/>
      <c r="D137" s="5"/>
      <c r="E137" s="96"/>
      <c r="F137" s="5"/>
      <c r="G137" s="98" t="s">
        <v>312</v>
      </c>
      <c r="H137" s="26"/>
      <c r="I137" s="4" t="s">
        <v>57</v>
      </c>
      <c r="J137" s="12"/>
      <c r="K137" s="12"/>
      <c r="L137" s="96"/>
    </row>
    <row r="138" spans="1:12" ht="15">
      <c r="A138" s="20">
        <v>2000</v>
      </c>
      <c r="B138" s="20">
        <v>0</v>
      </c>
      <c r="C138" s="5">
        <v>5500</v>
      </c>
      <c r="D138" s="5">
        <v>0</v>
      </c>
      <c r="E138" s="5">
        <v>5500</v>
      </c>
      <c r="F138" s="5">
        <v>0</v>
      </c>
      <c r="G138" s="7" t="s">
        <v>58</v>
      </c>
      <c r="H138" s="26">
        <v>28</v>
      </c>
      <c r="I138" s="4" t="s">
        <v>59</v>
      </c>
      <c r="J138" s="12">
        <v>3000</v>
      </c>
      <c r="K138" s="12">
        <v>0</v>
      </c>
      <c r="L138" s="5">
        <v>3000</v>
      </c>
    </row>
    <row r="139" spans="1:12" ht="15">
      <c r="A139" s="20"/>
      <c r="B139" s="20"/>
      <c r="C139" s="5"/>
      <c r="D139" s="5"/>
      <c r="E139" s="5"/>
      <c r="F139" s="5"/>
      <c r="G139" s="7" t="s">
        <v>58</v>
      </c>
      <c r="H139" s="26">
        <v>31</v>
      </c>
      <c r="I139" s="4" t="s">
        <v>235</v>
      </c>
      <c r="J139" s="12">
        <v>0</v>
      </c>
      <c r="K139" s="12">
        <v>0</v>
      </c>
      <c r="L139" s="5">
        <v>0</v>
      </c>
    </row>
    <row r="140" spans="1:12" ht="15">
      <c r="A140" s="20"/>
      <c r="B140" s="20"/>
      <c r="C140" s="5"/>
      <c r="D140" s="5"/>
      <c r="E140" s="5"/>
      <c r="F140" s="5"/>
      <c r="G140" s="7" t="s">
        <v>58</v>
      </c>
      <c r="H140" s="26">
        <v>35</v>
      </c>
      <c r="I140" s="4" t="s">
        <v>261</v>
      </c>
      <c r="J140" s="12">
        <v>0</v>
      </c>
      <c r="K140" s="12">
        <v>0</v>
      </c>
      <c r="L140" s="5">
        <v>0</v>
      </c>
    </row>
    <row r="141" spans="1:12" ht="15">
      <c r="A141" s="20"/>
      <c r="B141" s="12"/>
      <c r="C141" s="96"/>
      <c r="D141" s="5"/>
      <c r="E141" s="96"/>
      <c r="F141" s="5"/>
      <c r="G141" s="98" t="s">
        <v>313</v>
      </c>
      <c r="H141" s="26"/>
      <c r="I141" s="4" t="s">
        <v>60</v>
      </c>
      <c r="J141" s="12"/>
      <c r="K141" s="12"/>
      <c r="L141" s="96"/>
    </row>
    <row r="142" spans="1:12" ht="15">
      <c r="A142" s="20"/>
      <c r="B142" s="12"/>
      <c r="C142" s="91">
        <v>0</v>
      </c>
      <c r="D142" s="5">
        <v>0</v>
      </c>
      <c r="E142" s="91">
        <v>0</v>
      </c>
      <c r="F142" s="5">
        <v>0</v>
      </c>
      <c r="G142" s="98" t="s">
        <v>313</v>
      </c>
      <c r="H142" s="26">
        <v>20</v>
      </c>
      <c r="I142" s="4" t="s">
        <v>27</v>
      </c>
      <c r="J142" s="12">
        <v>0</v>
      </c>
      <c r="K142" s="12">
        <v>0</v>
      </c>
      <c r="L142" s="91">
        <v>0</v>
      </c>
    </row>
    <row r="143" spans="1:12" ht="30">
      <c r="A143" s="20"/>
      <c r="B143" s="12"/>
      <c r="C143" s="5"/>
      <c r="D143" s="5"/>
      <c r="E143" s="5"/>
      <c r="F143" s="5"/>
      <c r="G143" s="98" t="s">
        <v>314</v>
      </c>
      <c r="H143" s="26"/>
      <c r="I143" s="101" t="s">
        <v>355</v>
      </c>
      <c r="J143" s="12"/>
      <c r="K143" s="12"/>
      <c r="L143" s="5"/>
    </row>
    <row r="144" spans="1:12" ht="15">
      <c r="A144" s="20"/>
      <c r="B144" s="20"/>
      <c r="C144" s="91">
        <v>0</v>
      </c>
      <c r="D144" s="5">
        <v>0</v>
      </c>
      <c r="E144" s="91">
        <v>0</v>
      </c>
      <c r="F144" s="5">
        <v>0</v>
      </c>
      <c r="G144" s="98" t="s">
        <v>314</v>
      </c>
      <c r="H144" s="26">
        <v>50</v>
      </c>
      <c r="I144" s="4" t="s">
        <v>37</v>
      </c>
      <c r="J144" s="12">
        <v>0</v>
      </c>
      <c r="K144" s="12">
        <v>0</v>
      </c>
      <c r="L144" s="91">
        <v>0</v>
      </c>
    </row>
    <row r="145" spans="1:12" ht="15">
      <c r="A145" s="20"/>
      <c r="B145" s="20"/>
      <c r="C145" s="91"/>
      <c r="D145" s="5"/>
      <c r="E145" s="91"/>
      <c r="F145" s="5"/>
      <c r="G145" s="98" t="s">
        <v>314</v>
      </c>
      <c r="H145" s="26">
        <v>31</v>
      </c>
      <c r="I145" s="4" t="s">
        <v>235</v>
      </c>
      <c r="J145" s="12">
        <v>0</v>
      </c>
      <c r="K145" s="12">
        <v>0</v>
      </c>
      <c r="L145" s="91">
        <v>0</v>
      </c>
    </row>
    <row r="146" spans="1:12" ht="15">
      <c r="A146" s="20"/>
      <c r="B146" s="20"/>
      <c r="C146" s="91"/>
      <c r="D146" s="5"/>
      <c r="E146" s="91"/>
      <c r="F146" s="5"/>
      <c r="G146" s="98" t="s">
        <v>314</v>
      </c>
      <c r="H146" s="26">
        <v>35</v>
      </c>
      <c r="I146" s="4" t="s">
        <v>261</v>
      </c>
      <c r="J146" s="12">
        <v>0</v>
      </c>
      <c r="K146" s="12">
        <v>0</v>
      </c>
      <c r="L146" s="91">
        <v>0</v>
      </c>
    </row>
    <row r="147" spans="1:12" ht="15">
      <c r="A147" s="20"/>
      <c r="B147" s="12"/>
      <c r="C147" s="96"/>
      <c r="D147" s="96"/>
      <c r="E147" s="96"/>
      <c r="F147" s="96"/>
      <c r="G147" s="98" t="s">
        <v>315</v>
      </c>
      <c r="H147" s="26"/>
      <c r="I147" s="4" t="s">
        <v>61</v>
      </c>
      <c r="J147" s="12"/>
      <c r="K147" s="12"/>
      <c r="L147" s="96"/>
    </row>
    <row r="148" spans="1:12" ht="30">
      <c r="A148" s="20"/>
      <c r="B148" s="12"/>
      <c r="C148" s="96"/>
      <c r="D148" s="96"/>
      <c r="E148" s="96"/>
      <c r="F148" s="96"/>
      <c r="G148" s="7"/>
      <c r="H148" s="26"/>
      <c r="I148" s="4" t="s">
        <v>62</v>
      </c>
      <c r="J148" s="12"/>
      <c r="K148" s="12"/>
      <c r="L148" s="96"/>
    </row>
    <row r="149" spans="1:12" ht="15">
      <c r="A149" s="20">
        <v>25000</v>
      </c>
      <c r="B149" s="20">
        <v>0</v>
      </c>
      <c r="C149" s="5">
        <v>24900</v>
      </c>
      <c r="D149" s="5">
        <v>0</v>
      </c>
      <c r="E149" s="5">
        <v>24900</v>
      </c>
      <c r="F149" s="5">
        <v>0</v>
      </c>
      <c r="G149" s="98" t="s">
        <v>315</v>
      </c>
      <c r="H149" s="26">
        <v>31</v>
      </c>
      <c r="I149" s="4" t="s">
        <v>235</v>
      </c>
      <c r="J149" s="12">
        <v>24900</v>
      </c>
      <c r="K149" s="12">
        <v>0</v>
      </c>
      <c r="L149" s="5">
        <v>24900</v>
      </c>
    </row>
    <row r="150" spans="1:12" ht="15">
      <c r="A150" s="20"/>
      <c r="B150" s="20"/>
      <c r="C150" s="5">
        <v>100</v>
      </c>
      <c r="D150" s="5">
        <v>0</v>
      </c>
      <c r="E150" s="5">
        <v>100</v>
      </c>
      <c r="F150" s="5">
        <v>0</v>
      </c>
      <c r="G150" s="98" t="s">
        <v>315</v>
      </c>
      <c r="H150" s="26">
        <v>35</v>
      </c>
      <c r="I150" s="4" t="s">
        <v>239</v>
      </c>
      <c r="J150" s="12">
        <v>100</v>
      </c>
      <c r="K150" s="12">
        <v>0</v>
      </c>
      <c r="L150" s="5">
        <v>100</v>
      </c>
    </row>
    <row r="151" spans="1:12" ht="30">
      <c r="A151" s="20"/>
      <c r="B151" s="12"/>
      <c r="C151" s="96"/>
      <c r="D151" s="5"/>
      <c r="E151" s="96"/>
      <c r="F151" s="5"/>
      <c r="G151" s="98" t="s">
        <v>316</v>
      </c>
      <c r="H151" s="26"/>
      <c r="I151" s="4" t="s">
        <v>230</v>
      </c>
      <c r="J151" s="12"/>
      <c r="K151" s="12"/>
      <c r="L151" s="96"/>
    </row>
    <row r="152" spans="1:12" ht="15">
      <c r="A152" s="20">
        <v>59988</v>
      </c>
      <c r="B152" s="20">
        <v>0</v>
      </c>
      <c r="C152" s="5">
        <v>69400</v>
      </c>
      <c r="D152" s="5">
        <v>0</v>
      </c>
      <c r="E152" s="5">
        <v>8000</v>
      </c>
      <c r="F152" s="5">
        <v>0</v>
      </c>
      <c r="G152" s="98" t="s">
        <v>316</v>
      </c>
      <c r="H152" s="26">
        <v>31</v>
      </c>
      <c r="I152" s="4" t="s">
        <v>235</v>
      </c>
      <c r="J152" s="12">
        <v>5000</v>
      </c>
      <c r="K152" s="12">
        <v>0</v>
      </c>
      <c r="L152" s="5">
        <v>5000</v>
      </c>
    </row>
    <row r="153" spans="1:12" ht="15">
      <c r="A153" s="20">
        <v>0</v>
      </c>
      <c r="B153" s="20"/>
      <c r="C153" s="5">
        <v>100</v>
      </c>
      <c r="D153" s="5">
        <v>0</v>
      </c>
      <c r="E153" s="5">
        <v>61500</v>
      </c>
      <c r="F153" s="5">
        <v>0</v>
      </c>
      <c r="G153" s="98" t="s">
        <v>316</v>
      </c>
      <c r="H153" s="26">
        <v>35</v>
      </c>
      <c r="I153" s="4" t="s">
        <v>239</v>
      </c>
      <c r="J153" s="12">
        <v>60000</v>
      </c>
      <c r="K153" s="12">
        <v>0</v>
      </c>
      <c r="L153" s="5">
        <v>60000</v>
      </c>
    </row>
    <row r="154" spans="1:12" ht="30">
      <c r="A154" s="20"/>
      <c r="B154" s="12"/>
      <c r="C154" s="96"/>
      <c r="D154" s="5"/>
      <c r="E154" s="96"/>
      <c r="F154" s="5"/>
      <c r="G154" s="98" t="s">
        <v>317</v>
      </c>
      <c r="H154" s="26"/>
      <c r="I154" s="4" t="s">
        <v>63</v>
      </c>
      <c r="J154" s="12"/>
      <c r="K154" s="12"/>
      <c r="L154" s="96"/>
    </row>
    <row r="155" spans="1:12" ht="15">
      <c r="A155" s="20">
        <v>9997</v>
      </c>
      <c r="B155" s="20">
        <v>0</v>
      </c>
      <c r="C155" s="5">
        <v>10000</v>
      </c>
      <c r="D155" s="5">
        <v>0</v>
      </c>
      <c r="E155" s="5">
        <v>10000</v>
      </c>
      <c r="F155" s="5">
        <v>0</v>
      </c>
      <c r="G155" s="98" t="s">
        <v>317</v>
      </c>
      <c r="H155" s="26">
        <v>20</v>
      </c>
      <c r="I155" s="4" t="s">
        <v>64</v>
      </c>
      <c r="J155" s="12">
        <v>7000</v>
      </c>
      <c r="K155" s="12">
        <v>0</v>
      </c>
      <c r="L155" s="5">
        <v>7000</v>
      </c>
    </row>
    <row r="156" spans="1:12" ht="15">
      <c r="A156" s="20"/>
      <c r="B156" s="20"/>
      <c r="C156" s="5"/>
      <c r="D156" s="5"/>
      <c r="E156" s="5"/>
      <c r="F156" s="5"/>
      <c r="G156" s="98" t="s">
        <v>317</v>
      </c>
      <c r="H156" s="26">
        <v>31</v>
      </c>
      <c r="I156" s="4" t="s">
        <v>235</v>
      </c>
      <c r="J156" s="12">
        <v>0</v>
      </c>
      <c r="K156" s="12">
        <v>0</v>
      </c>
      <c r="L156" s="5">
        <v>0</v>
      </c>
    </row>
    <row r="157" spans="1:12" ht="15">
      <c r="A157" s="20"/>
      <c r="B157" s="20"/>
      <c r="C157" s="5"/>
      <c r="D157" s="5"/>
      <c r="E157" s="5"/>
      <c r="F157" s="5"/>
      <c r="G157" s="98" t="s">
        <v>317</v>
      </c>
      <c r="H157" s="26">
        <v>35</v>
      </c>
      <c r="I157" s="4" t="s">
        <v>239</v>
      </c>
      <c r="J157" s="12">
        <v>0</v>
      </c>
      <c r="K157" s="12">
        <v>0</v>
      </c>
      <c r="L157" s="5">
        <v>0</v>
      </c>
    </row>
    <row r="158" spans="1:12" ht="15">
      <c r="A158" s="20"/>
      <c r="B158" s="20"/>
      <c r="C158" s="96"/>
      <c r="D158" s="5"/>
      <c r="E158" s="96"/>
      <c r="F158" s="5"/>
      <c r="G158" s="98" t="s">
        <v>318</v>
      </c>
      <c r="H158" s="26"/>
      <c r="I158" s="4" t="s">
        <v>65</v>
      </c>
      <c r="J158" s="12"/>
      <c r="K158" s="12"/>
      <c r="L158" s="96"/>
    </row>
    <row r="159" spans="1:12" ht="15">
      <c r="A159" s="20">
        <v>16</v>
      </c>
      <c r="B159" s="12">
        <v>0</v>
      </c>
      <c r="C159" s="5">
        <v>8000</v>
      </c>
      <c r="D159" s="5">
        <v>0</v>
      </c>
      <c r="E159" s="5">
        <v>8000</v>
      </c>
      <c r="F159" s="5">
        <v>0</v>
      </c>
      <c r="G159" s="98" t="s">
        <v>318</v>
      </c>
      <c r="H159" s="26">
        <v>20</v>
      </c>
      <c r="I159" s="4" t="s">
        <v>27</v>
      </c>
      <c r="J159" s="12">
        <v>0</v>
      </c>
      <c r="K159" s="12">
        <v>0</v>
      </c>
      <c r="L159" s="5">
        <v>0</v>
      </c>
    </row>
    <row r="160" spans="1:12" ht="15">
      <c r="A160" s="20"/>
      <c r="B160" s="12"/>
      <c r="C160" s="5"/>
      <c r="D160" s="5"/>
      <c r="E160" s="5"/>
      <c r="F160" s="5"/>
      <c r="G160" s="98" t="s">
        <v>318</v>
      </c>
      <c r="H160" s="26">
        <v>31</v>
      </c>
      <c r="I160" s="4" t="s">
        <v>235</v>
      </c>
      <c r="J160" s="12">
        <v>3000</v>
      </c>
      <c r="K160" s="12">
        <v>0</v>
      </c>
      <c r="L160" s="5">
        <v>3000</v>
      </c>
    </row>
    <row r="161" spans="1:12" ht="15">
      <c r="A161" s="20"/>
      <c r="B161" s="12"/>
      <c r="C161" s="5"/>
      <c r="D161" s="5"/>
      <c r="E161" s="5"/>
      <c r="F161" s="5"/>
      <c r="G161" s="98" t="s">
        <v>318</v>
      </c>
      <c r="H161" s="26">
        <v>35</v>
      </c>
      <c r="I161" s="4" t="s">
        <v>261</v>
      </c>
      <c r="J161" s="12">
        <v>0</v>
      </c>
      <c r="K161" s="12">
        <v>0</v>
      </c>
      <c r="L161" s="5">
        <v>0</v>
      </c>
    </row>
    <row r="162" spans="1:12" ht="45">
      <c r="A162" s="20"/>
      <c r="B162" s="12"/>
      <c r="C162" s="96"/>
      <c r="D162" s="5"/>
      <c r="E162" s="96"/>
      <c r="F162" s="5"/>
      <c r="G162" s="98" t="s">
        <v>319</v>
      </c>
      <c r="H162" s="26"/>
      <c r="I162" s="101" t="s">
        <v>356</v>
      </c>
      <c r="J162" s="12"/>
      <c r="K162" s="12"/>
      <c r="L162" s="96"/>
    </row>
    <row r="163" spans="1:12" ht="15">
      <c r="A163" s="20">
        <v>0</v>
      </c>
      <c r="B163" s="20">
        <v>0</v>
      </c>
      <c r="C163" s="91">
        <v>0</v>
      </c>
      <c r="D163" s="5">
        <v>0</v>
      </c>
      <c r="E163" s="91">
        <v>0</v>
      </c>
      <c r="F163" s="5">
        <v>0</v>
      </c>
      <c r="G163" s="98" t="s">
        <v>319</v>
      </c>
      <c r="H163" s="26">
        <v>31</v>
      </c>
      <c r="I163" s="4" t="s">
        <v>235</v>
      </c>
      <c r="J163" s="12">
        <v>0</v>
      </c>
      <c r="K163" s="12">
        <v>0</v>
      </c>
      <c r="L163" s="91">
        <v>0</v>
      </c>
    </row>
    <row r="164" spans="1:12" ht="15">
      <c r="A164" s="20"/>
      <c r="B164" s="20"/>
      <c r="C164" s="91"/>
      <c r="D164" s="5"/>
      <c r="E164" s="91"/>
      <c r="F164" s="5"/>
      <c r="G164" s="98" t="s">
        <v>319</v>
      </c>
      <c r="H164" s="26">
        <v>35</v>
      </c>
      <c r="I164" s="4" t="s">
        <v>261</v>
      </c>
      <c r="J164" s="12">
        <v>0</v>
      </c>
      <c r="K164" s="12">
        <v>0</v>
      </c>
      <c r="L164" s="91">
        <v>0</v>
      </c>
    </row>
    <row r="165" spans="1:12" ht="30">
      <c r="A165" s="20"/>
      <c r="B165" s="12"/>
      <c r="C165" s="96"/>
      <c r="D165" s="5"/>
      <c r="E165" s="96"/>
      <c r="F165" s="5"/>
      <c r="G165" s="98" t="s">
        <v>320</v>
      </c>
      <c r="H165" s="26"/>
      <c r="I165" s="4" t="s">
        <v>236</v>
      </c>
      <c r="J165" s="12"/>
      <c r="K165" s="12"/>
      <c r="L165" s="96"/>
    </row>
    <row r="166" spans="1:12" ht="15">
      <c r="A166" s="20">
        <v>90792</v>
      </c>
      <c r="B166" s="20">
        <v>0</v>
      </c>
      <c r="C166" s="5">
        <v>86450</v>
      </c>
      <c r="D166" s="5">
        <v>0</v>
      </c>
      <c r="E166" s="5">
        <v>18463</v>
      </c>
      <c r="F166" s="5">
        <v>0</v>
      </c>
      <c r="G166" s="98" t="s">
        <v>320</v>
      </c>
      <c r="H166" s="26">
        <v>31</v>
      </c>
      <c r="I166" s="4" t="s">
        <v>235</v>
      </c>
      <c r="J166" s="12">
        <v>10000</v>
      </c>
      <c r="K166" s="12">
        <v>0</v>
      </c>
      <c r="L166" s="5">
        <v>10000</v>
      </c>
    </row>
    <row r="167" spans="1:12" ht="15">
      <c r="A167" s="20">
        <v>0</v>
      </c>
      <c r="B167" s="20">
        <v>0</v>
      </c>
      <c r="C167" s="5">
        <v>100</v>
      </c>
      <c r="D167" s="5">
        <v>0</v>
      </c>
      <c r="E167" s="5">
        <v>58087</v>
      </c>
      <c r="F167" s="5">
        <v>0</v>
      </c>
      <c r="G167" s="98" t="s">
        <v>320</v>
      </c>
      <c r="H167" s="26">
        <v>35</v>
      </c>
      <c r="I167" s="4" t="s">
        <v>239</v>
      </c>
      <c r="J167" s="12">
        <v>0</v>
      </c>
      <c r="K167" s="12">
        <v>0</v>
      </c>
      <c r="L167" s="5">
        <v>0</v>
      </c>
    </row>
    <row r="168" spans="1:12" ht="15.75" customHeight="1">
      <c r="A168" s="20"/>
      <c r="B168" s="12"/>
      <c r="C168" s="96"/>
      <c r="D168" s="5"/>
      <c r="E168" s="96"/>
      <c r="F168" s="5"/>
      <c r="G168" s="98" t="s">
        <v>66</v>
      </c>
      <c r="H168" s="26"/>
      <c r="I168" s="4" t="s">
        <v>192</v>
      </c>
      <c r="J168" s="12"/>
      <c r="K168" s="12"/>
      <c r="L168" s="96"/>
    </row>
    <row r="169" spans="1:12" ht="15">
      <c r="A169" s="20"/>
      <c r="B169" s="12"/>
      <c r="C169" s="96"/>
      <c r="D169" s="5"/>
      <c r="E169" s="96"/>
      <c r="F169" s="5"/>
      <c r="G169" s="98"/>
      <c r="H169" s="26"/>
      <c r="I169" s="4" t="s">
        <v>237</v>
      </c>
      <c r="J169" s="12"/>
      <c r="K169" s="12"/>
      <c r="L169" s="96"/>
    </row>
    <row r="170" spans="1:12" ht="15">
      <c r="A170" s="20">
        <v>20000</v>
      </c>
      <c r="B170" s="20">
        <v>0</v>
      </c>
      <c r="C170" s="5">
        <v>19900</v>
      </c>
      <c r="D170" s="5">
        <v>0</v>
      </c>
      <c r="E170" s="5">
        <v>20000</v>
      </c>
      <c r="F170" s="5">
        <v>0</v>
      </c>
      <c r="G170" s="98" t="s">
        <v>66</v>
      </c>
      <c r="H170" s="26">
        <v>31</v>
      </c>
      <c r="I170" s="4" t="s">
        <v>235</v>
      </c>
      <c r="J170" s="12">
        <v>20000</v>
      </c>
      <c r="K170" s="12">
        <v>0</v>
      </c>
      <c r="L170" s="5">
        <v>20000</v>
      </c>
    </row>
    <row r="171" spans="1:12" ht="15">
      <c r="A171" s="20">
        <v>0</v>
      </c>
      <c r="B171" s="20">
        <v>0</v>
      </c>
      <c r="C171" s="5">
        <v>100</v>
      </c>
      <c r="D171" s="5">
        <v>0</v>
      </c>
      <c r="E171" s="5">
        <v>0</v>
      </c>
      <c r="F171" s="5">
        <v>0</v>
      </c>
      <c r="G171" s="98" t="s">
        <v>321</v>
      </c>
      <c r="H171" s="26">
        <v>35</v>
      </c>
      <c r="I171" s="4" t="s">
        <v>239</v>
      </c>
      <c r="J171" s="12">
        <v>0</v>
      </c>
      <c r="K171" s="12">
        <v>0</v>
      </c>
      <c r="L171" s="5">
        <v>0</v>
      </c>
    </row>
    <row r="172" spans="1:12" ht="15">
      <c r="A172" s="20"/>
      <c r="B172" s="12"/>
      <c r="C172" s="96"/>
      <c r="D172" s="5"/>
      <c r="E172" s="96"/>
      <c r="F172" s="5"/>
      <c r="G172" s="98" t="s">
        <v>322</v>
      </c>
      <c r="H172" s="26"/>
      <c r="I172" s="4" t="s">
        <v>67</v>
      </c>
      <c r="J172" s="12"/>
      <c r="K172" s="12"/>
      <c r="L172" s="96"/>
    </row>
    <row r="173" spans="1:12" ht="15">
      <c r="A173" s="20">
        <v>57500</v>
      </c>
      <c r="B173" s="20">
        <v>0</v>
      </c>
      <c r="C173" s="5">
        <v>55000</v>
      </c>
      <c r="D173" s="5">
        <v>0</v>
      </c>
      <c r="E173" s="5">
        <v>55000</v>
      </c>
      <c r="F173" s="5">
        <v>0</v>
      </c>
      <c r="G173" s="98" t="s">
        <v>322</v>
      </c>
      <c r="H173" s="26">
        <v>20</v>
      </c>
      <c r="I173" s="4" t="s">
        <v>27</v>
      </c>
      <c r="J173" s="12">
        <v>55000</v>
      </c>
      <c r="K173" s="12">
        <v>0</v>
      </c>
      <c r="L173" s="5">
        <v>55000</v>
      </c>
    </row>
    <row r="174" spans="1:12" ht="15">
      <c r="A174" s="20"/>
      <c r="B174" s="20"/>
      <c r="C174" s="5"/>
      <c r="D174" s="5"/>
      <c r="E174" s="5"/>
      <c r="F174" s="5"/>
      <c r="G174" s="98" t="s">
        <v>322</v>
      </c>
      <c r="H174" s="26">
        <v>31</v>
      </c>
      <c r="I174" s="4" t="s">
        <v>235</v>
      </c>
      <c r="J174" s="12">
        <v>0</v>
      </c>
      <c r="K174" s="12">
        <v>0</v>
      </c>
      <c r="L174" s="5">
        <v>0</v>
      </c>
    </row>
    <row r="175" spans="1:12" ht="15">
      <c r="A175" s="20"/>
      <c r="B175" s="20"/>
      <c r="C175" s="5"/>
      <c r="D175" s="5"/>
      <c r="E175" s="5"/>
      <c r="F175" s="5"/>
      <c r="G175" s="98" t="s">
        <v>322</v>
      </c>
      <c r="H175" s="26">
        <v>35</v>
      </c>
      <c r="I175" s="4" t="s">
        <v>239</v>
      </c>
      <c r="J175" s="12">
        <v>0</v>
      </c>
      <c r="K175" s="12">
        <v>0</v>
      </c>
      <c r="L175" s="5">
        <v>0</v>
      </c>
    </row>
    <row r="176" spans="1:12" ht="15">
      <c r="A176" s="20"/>
      <c r="B176" s="12"/>
      <c r="C176" s="96"/>
      <c r="D176" s="5"/>
      <c r="E176" s="96"/>
      <c r="F176" s="5"/>
      <c r="G176" s="98" t="s">
        <v>323</v>
      </c>
      <c r="H176" s="26"/>
      <c r="I176" s="4" t="s">
        <v>68</v>
      </c>
      <c r="J176" s="12"/>
      <c r="K176" s="12"/>
      <c r="L176" s="96"/>
    </row>
    <row r="177" spans="1:12" ht="30">
      <c r="A177" s="20"/>
      <c r="B177" s="12"/>
      <c r="C177" s="96"/>
      <c r="D177" s="5"/>
      <c r="E177" s="96"/>
      <c r="F177" s="5"/>
      <c r="G177" s="98"/>
      <c r="H177" s="26"/>
      <c r="I177" s="4" t="s">
        <v>238</v>
      </c>
      <c r="J177" s="12"/>
      <c r="K177" s="12"/>
      <c r="L177" s="96"/>
    </row>
    <row r="178" spans="1:12" ht="15">
      <c r="A178" s="20">
        <v>0</v>
      </c>
      <c r="B178" s="20">
        <v>0</v>
      </c>
      <c r="C178" s="39">
        <v>0</v>
      </c>
      <c r="D178" s="5">
        <v>0</v>
      </c>
      <c r="E178" s="39">
        <v>0</v>
      </c>
      <c r="F178" s="5">
        <v>0</v>
      </c>
      <c r="G178" s="98" t="s">
        <v>323</v>
      </c>
      <c r="H178" s="26">
        <v>31</v>
      </c>
      <c r="I178" s="4" t="s">
        <v>235</v>
      </c>
      <c r="J178" s="12">
        <v>0</v>
      </c>
      <c r="K178" s="12">
        <v>0</v>
      </c>
      <c r="L178" s="12">
        <v>0</v>
      </c>
    </row>
    <row r="179" spans="1:12" ht="15">
      <c r="A179" s="20"/>
      <c r="B179" s="20"/>
      <c r="C179" s="39"/>
      <c r="D179" s="5"/>
      <c r="E179" s="39"/>
      <c r="F179" s="5"/>
      <c r="G179" s="98" t="s">
        <v>323</v>
      </c>
      <c r="H179" s="26">
        <v>35</v>
      </c>
      <c r="I179" s="4" t="s">
        <v>261</v>
      </c>
      <c r="J179" s="12">
        <v>0</v>
      </c>
      <c r="K179" s="12">
        <v>0</v>
      </c>
      <c r="L179" s="12">
        <v>0</v>
      </c>
    </row>
    <row r="180" spans="1:12">
      <c r="A180" s="42">
        <f>SUM(A134,A135,A136,A138,A139,A140,A142,A144,A145,A146,A149,A150,A152,A153,A155,A156,A157,A159,A160,A161,A163,A164,A166,A167,A170,A171,A173,A174,A175,A178,A179)</f>
        <v>277652</v>
      </c>
      <c r="B180" s="42">
        <f>SUM(B134,B135,B136,B138,B139,B140,B142,B144,B145,B146,B149,B150,B152,B153,B155,B156,B157,B159,B160,B161,B163,B164,B166,B167,B170,B171,B173,B174,B175,B178,B179)</f>
        <v>0</v>
      </c>
      <c r="C180" s="42">
        <f>SUM(C134,C135,C136,C138,C139,C140,C142,C144,C145,C146,C149,C150,C152,C153,C155,C156,C157,C159,C160,C161,C163,C164,C166,C167,C170,C171,C173,C174,C175,C178,C179)</f>
        <v>290550</v>
      </c>
      <c r="D180" s="42">
        <f>SUM(D134,D135,D136,D138,D139,D140,D142,D144,D145,D146,D149,D150,D152,D153,D155,D156,D157,D159,D160,D161,D163,D164,D166,D167,D170,D171,D173,D174,D175,D178,D179)</f>
        <v>0</v>
      </c>
      <c r="E180" s="42">
        <f>SUM(E134,E135,E136,E138,E139,E140,E142,E144,E145,E146,E149,E150,E152,E153,E155,E156,E157,E159,E160,E161,E163,E164,E166,E167,E170,E171,E173,E174,E175,E178,E179)</f>
        <v>280550</v>
      </c>
      <c r="F180" s="42">
        <f>SUM(F134,F135,F136,F138,F139,F140,F142,F144,F145,F146,F149,F150,F152,F153,F155,F156,F157,F159,F160,F161,F163,F164,F166,F167,F170,F171,F173,F174,F175,F178)</f>
        <v>0</v>
      </c>
      <c r="G180" s="98"/>
      <c r="H180" s="26"/>
      <c r="I180" s="11" t="s">
        <v>270</v>
      </c>
      <c r="J180" s="42">
        <f>SUM(J134,J135,J136,J138,J139,J140,J142,J144,J145,J146,J149,J150,J152,J153,J155,J156,J157,J159,J160,J161,J163,J164,J166,J167,J170,J171,J173,J174,J175,J178,J179)</f>
        <v>200000</v>
      </c>
      <c r="K180" s="12">
        <v>0</v>
      </c>
      <c r="L180" s="42">
        <f>SUM(L134,L135,L136,L138,L139,L140,L142,L144,L145,L146,L149,L150,L152,L153,L155,L156,L157,L159,L160,L161,L163,L164,L166,L167,L170,L171,L173,L174,L175,L178,L179)</f>
        <v>200000</v>
      </c>
    </row>
    <row r="181" spans="1:12" ht="30">
      <c r="A181" s="20"/>
      <c r="B181" s="12"/>
      <c r="C181" s="96"/>
      <c r="D181" s="96"/>
      <c r="E181" s="96"/>
      <c r="F181" s="96"/>
      <c r="G181" s="98" t="s">
        <v>293</v>
      </c>
      <c r="H181" s="26"/>
      <c r="I181" s="4" t="s">
        <v>357</v>
      </c>
      <c r="J181" s="42"/>
      <c r="K181" s="12"/>
      <c r="L181" s="96"/>
    </row>
    <row r="182" spans="1:12" ht="15">
      <c r="A182" s="20">
        <v>2029</v>
      </c>
      <c r="B182" s="20">
        <v>0</v>
      </c>
      <c r="C182" s="5">
        <v>6000</v>
      </c>
      <c r="D182" s="5">
        <v>0</v>
      </c>
      <c r="E182" s="5">
        <v>6000</v>
      </c>
      <c r="F182" s="5">
        <v>0</v>
      </c>
      <c r="G182" s="7" t="s">
        <v>49</v>
      </c>
      <c r="H182" s="26">
        <v>42</v>
      </c>
      <c r="I182" s="4" t="s">
        <v>148</v>
      </c>
      <c r="J182" s="12">
        <v>5000</v>
      </c>
      <c r="K182" s="12">
        <v>0</v>
      </c>
      <c r="L182" s="5">
        <v>5000</v>
      </c>
    </row>
    <row r="183" spans="1:12" ht="15">
      <c r="A183" s="20"/>
      <c r="B183" s="20"/>
      <c r="C183" s="5"/>
      <c r="D183" s="5"/>
      <c r="E183" s="5"/>
      <c r="F183" s="5"/>
      <c r="G183" s="7" t="s">
        <v>49</v>
      </c>
      <c r="H183" s="26">
        <v>31</v>
      </c>
      <c r="I183" s="4" t="s">
        <v>235</v>
      </c>
      <c r="J183" s="12">
        <v>0</v>
      </c>
      <c r="K183" s="12">
        <v>0</v>
      </c>
      <c r="L183" s="5">
        <v>0</v>
      </c>
    </row>
    <row r="184" spans="1:12" ht="15">
      <c r="A184" s="20"/>
      <c r="B184" s="20"/>
      <c r="C184" s="5"/>
      <c r="D184" s="5"/>
      <c r="E184" s="5"/>
      <c r="F184" s="5"/>
      <c r="G184" s="7" t="s">
        <v>49</v>
      </c>
      <c r="H184" s="26">
        <v>35</v>
      </c>
      <c r="I184" s="4" t="s">
        <v>239</v>
      </c>
      <c r="J184" s="12">
        <v>0</v>
      </c>
      <c r="K184" s="12">
        <v>0</v>
      </c>
      <c r="L184" s="5">
        <v>0</v>
      </c>
    </row>
    <row r="185" spans="1:12" ht="31.5">
      <c r="A185" s="6">
        <f t="shared" ref="A185:F185" si="10">SUM(A182,A183,A184)</f>
        <v>2029</v>
      </c>
      <c r="B185" s="6">
        <f t="shared" si="10"/>
        <v>0</v>
      </c>
      <c r="C185" s="6">
        <f t="shared" si="10"/>
        <v>6000</v>
      </c>
      <c r="D185" s="6">
        <f t="shared" si="10"/>
        <v>0</v>
      </c>
      <c r="E185" s="6">
        <f t="shared" si="10"/>
        <v>6000</v>
      </c>
      <c r="F185" s="6">
        <f t="shared" si="10"/>
        <v>0</v>
      </c>
      <c r="G185" s="7"/>
      <c r="H185" s="26"/>
      <c r="I185" s="11" t="s">
        <v>271</v>
      </c>
      <c r="J185" s="6">
        <f>SUM(J182,J183,J184)</f>
        <v>5000</v>
      </c>
      <c r="K185" s="5">
        <v>0</v>
      </c>
      <c r="L185" s="6">
        <f>SUM(L182,L183,L184)</f>
        <v>5000</v>
      </c>
    </row>
    <row r="186" spans="1:12" ht="16.5" customHeight="1">
      <c r="A186" s="20"/>
      <c r="B186" s="12"/>
      <c r="C186" s="96"/>
      <c r="D186" s="5"/>
      <c r="E186" s="96"/>
      <c r="F186" s="5"/>
      <c r="G186" s="98" t="s">
        <v>300</v>
      </c>
      <c r="H186" s="26"/>
      <c r="I186" s="4" t="s">
        <v>69</v>
      </c>
      <c r="J186" s="42"/>
      <c r="K186" s="12"/>
      <c r="L186" s="96"/>
    </row>
    <row r="187" spans="1:12" ht="15">
      <c r="A187" s="20">
        <v>0</v>
      </c>
      <c r="B187" s="20">
        <v>0</v>
      </c>
      <c r="C187" s="39">
        <v>0</v>
      </c>
      <c r="D187" s="5">
        <v>0</v>
      </c>
      <c r="E187" s="39">
        <v>0</v>
      </c>
      <c r="F187" s="5">
        <v>0</v>
      </c>
      <c r="G187" s="7" t="s">
        <v>70</v>
      </c>
      <c r="H187" s="26">
        <v>20</v>
      </c>
      <c r="I187" s="4" t="s">
        <v>27</v>
      </c>
      <c r="J187" s="12">
        <v>12000</v>
      </c>
      <c r="K187" s="5">
        <v>0</v>
      </c>
      <c r="L187" s="91">
        <v>12000</v>
      </c>
    </row>
    <row r="188" spans="1:12" ht="15">
      <c r="A188" s="20">
        <v>9606</v>
      </c>
      <c r="B188" s="20">
        <v>0</v>
      </c>
      <c r="C188" s="5">
        <v>10000</v>
      </c>
      <c r="D188" s="5">
        <v>0</v>
      </c>
      <c r="E188" s="5">
        <v>10000</v>
      </c>
      <c r="F188" s="5">
        <v>0</v>
      </c>
      <c r="G188" s="7" t="s">
        <v>70</v>
      </c>
      <c r="H188" s="26">
        <v>31</v>
      </c>
      <c r="I188" s="4" t="s">
        <v>235</v>
      </c>
      <c r="J188" s="12">
        <v>0</v>
      </c>
      <c r="K188" s="5">
        <v>0</v>
      </c>
      <c r="L188" s="5">
        <v>0</v>
      </c>
    </row>
    <row r="189" spans="1:12" ht="15">
      <c r="A189" s="20">
        <v>0</v>
      </c>
      <c r="B189" s="20"/>
      <c r="C189" s="5">
        <v>0</v>
      </c>
      <c r="D189" s="5"/>
      <c r="E189" s="5">
        <v>0</v>
      </c>
      <c r="F189" s="5"/>
      <c r="G189" s="7" t="s">
        <v>70</v>
      </c>
      <c r="H189" s="26">
        <v>35</v>
      </c>
      <c r="I189" s="4" t="s">
        <v>239</v>
      </c>
      <c r="J189" s="12">
        <v>0</v>
      </c>
      <c r="K189" s="5">
        <v>0</v>
      </c>
      <c r="L189" s="5">
        <v>0</v>
      </c>
    </row>
    <row r="190" spans="1:12" ht="31.5">
      <c r="A190" s="42">
        <f t="shared" ref="A190:F190" si="11">SUM(A187,A188,A189)</f>
        <v>9606</v>
      </c>
      <c r="B190" s="42">
        <f t="shared" si="11"/>
        <v>0</v>
      </c>
      <c r="C190" s="42">
        <f t="shared" si="11"/>
        <v>10000</v>
      </c>
      <c r="D190" s="42">
        <f t="shared" si="11"/>
        <v>0</v>
      </c>
      <c r="E190" s="42">
        <f t="shared" si="11"/>
        <v>10000</v>
      </c>
      <c r="F190" s="42">
        <f t="shared" si="11"/>
        <v>0</v>
      </c>
      <c r="G190" s="7"/>
      <c r="H190" s="26"/>
      <c r="I190" s="11" t="s">
        <v>272</v>
      </c>
      <c r="J190" s="42">
        <f>SUM(J187,J188,J189)</f>
        <v>12000</v>
      </c>
      <c r="K190" s="5">
        <v>0</v>
      </c>
      <c r="L190" s="42">
        <f>SUM(L187,L188,L189)</f>
        <v>12000</v>
      </c>
    </row>
    <row r="191" spans="1:12">
      <c r="A191" s="20"/>
      <c r="B191" s="12"/>
      <c r="C191" s="96"/>
      <c r="D191" s="5"/>
      <c r="E191" s="96"/>
      <c r="F191" s="5"/>
      <c r="G191" s="98" t="s">
        <v>294</v>
      </c>
      <c r="H191" s="26"/>
      <c r="I191" s="4" t="s">
        <v>71</v>
      </c>
      <c r="J191" s="42"/>
      <c r="K191" s="12"/>
      <c r="L191" s="96"/>
    </row>
    <row r="192" spans="1:12" ht="15">
      <c r="A192" s="20">
        <v>50</v>
      </c>
      <c r="B192" s="20">
        <v>0</v>
      </c>
      <c r="C192" s="5">
        <v>5000</v>
      </c>
      <c r="D192" s="5">
        <v>0</v>
      </c>
      <c r="E192" s="5">
        <v>5000</v>
      </c>
      <c r="F192" s="5">
        <v>0</v>
      </c>
      <c r="G192" s="7" t="s">
        <v>52</v>
      </c>
      <c r="H192" s="26">
        <v>28</v>
      </c>
      <c r="I192" s="4" t="s">
        <v>59</v>
      </c>
      <c r="J192" s="12">
        <v>15000</v>
      </c>
      <c r="K192" s="5">
        <v>0</v>
      </c>
      <c r="L192" s="5">
        <v>15000</v>
      </c>
    </row>
    <row r="193" spans="1:12" ht="15">
      <c r="A193" s="20">
        <v>0</v>
      </c>
      <c r="B193" s="20"/>
      <c r="C193" s="5">
        <v>0</v>
      </c>
      <c r="D193" s="5"/>
      <c r="E193" s="5">
        <v>0</v>
      </c>
      <c r="F193" s="5"/>
      <c r="G193" s="7" t="s">
        <v>52</v>
      </c>
      <c r="H193" s="26">
        <v>31</v>
      </c>
      <c r="I193" s="4" t="s">
        <v>235</v>
      </c>
      <c r="J193" s="12">
        <v>0</v>
      </c>
      <c r="K193" s="5">
        <v>0</v>
      </c>
      <c r="L193" s="5">
        <v>0</v>
      </c>
    </row>
    <row r="194" spans="1:12" ht="15">
      <c r="A194" s="20">
        <v>0</v>
      </c>
      <c r="B194" s="20"/>
      <c r="C194" s="5">
        <v>0</v>
      </c>
      <c r="D194" s="5"/>
      <c r="E194" s="5">
        <v>0</v>
      </c>
      <c r="F194" s="5"/>
      <c r="G194" s="7" t="s">
        <v>52</v>
      </c>
      <c r="H194" s="26">
        <v>35</v>
      </c>
      <c r="I194" s="4" t="s">
        <v>239</v>
      </c>
      <c r="J194" s="12">
        <v>0</v>
      </c>
      <c r="K194" s="5">
        <v>0</v>
      </c>
      <c r="L194" s="5">
        <v>0</v>
      </c>
    </row>
    <row r="195" spans="1:12" ht="31.5">
      <c r="A195" s="42">
        <f t="shared" ref="A195:F195" si="12">SUM(A192,A193,A194)</f>
        <v>50</v>
      </c>
      <c r="B195" s="42">
        <f t="shared" si="12"/>
        <v>0</v>
      </c>
      <c r="C195" s="42">
        <f t="shared" si="12"/>
        <v>5000</v>
      </c>
      <c r="D195" s="42">
        <f t="shared" si="12"/>
        <v>0</v>
      </c>
      <c r="E195" s="42">
        <f t="shared" si="12"/>
        <v>5000</v>
      </c>
      <c r="F195" s="42">
        <f t="shared" si="12"/>
        <v>0</v>
      </c>
      <c r="G195" s="7"/>
      <c r="H195" s="26"/>
      <c r="I195" s="11" t="s">
        <v>273</v>
      </c>
      <c r="J195" s="6">
        <f>SUM(J192,J193,J194)</f>
        <v>15000</v>
      </c>
      <c r="K195" s="5">
        <v>0</v>
      </c>
      <c r="L195" s="6">
        <f>SUM(L192,L193,L194)</f>
        <v>15000</v>
      </c>
    </row>
    <row r="196" spans="1:12" ht="30">
      <c r="A196" s="20"/>
      <c r="B196" s="12"/>
      <c r="C196" s="96"/>
      <c r="D196" s="5"/>
      <c r="E196" s="96"/>
      <c r="F196" s="5"/>
      <c r="G196" s="98" t="s">
        <v>324</v>
      </c>
      <c r="H196" s="26"/>
      <c r="I196" s="4" t="s">
        <v>274</v>
      </c>
      <c r="J196" s="42"/>
      <c r="K196" s="12"/>
      <c r="L196" s="96"/>
    </row>
    <row r="197" spans="1:12" ht="15">
      <c r="A197" s="20">
        <v>0</v>
      </c>
      <c r="B197" s="20">
        <v>0</v>
      </c>
      <c r="C197" s="91">
        <v>0</v>
      </c>
      <c r="D197" s="5">
        <v>0</v>
      </c>
      <c r="E197" s="91">
        <v>0</v>
      </c>
      <c r="F197" s="5">
        <v>0</v>
      </c>
      <c r="G197" s="7" t="s">
        <v>72</v>
      </c>
      <c r="H197" s="26">
        <v>31</v>
      </c>
      <c r="I197" s="4" t="s">
        <v>235</v>
      </c>
      <c r="J197" s="12">
        <v>0</v>
      </c>
      <c r="K197" s="5">
        <v>0</v>
      </c>
      <c r="L197" s="91">
        <v>0</v>
      </c>
    </row>
    <row r="198" spans="1:12" ht="15">
      <c r="A198" s="20"/>
      <c r="B198" s="20"/>
      <c r="C198" s="91"/>
      <c r="D198" s="5"/>
      <c r="E198" s="91"/>
      <c r="F198" s="5"/>
      <c r="G198" s="7" t="s">
        <v>72</v>
      </c>
      <c r="H198" s="26">
        <v>35</v>
      </c>
      <c r="I198" s="4" t="s">
        <v>239</v>
      </c>
      <c r="J198" s="12">
        <v>0</v>
      </c>
      <c r="K198" s="5">
        <v>0</v>
      </c>
      <c r="L198" s="91">
        <v>0</v>
      </c>
    </row>
    <row r="199" spans="1:12" ht="54" customHeight="1">
      <c r="A199" s="42">
        <f>SUM(A197,A198)</f>
        <v>0</v>
      </c>
      <c r="B199" s="63"/>
      <c r="C199" s="42">
        <f>SUM(C197,C198)</f>
        <v>0</v>
      </c>
      <c r="D199" s="6"/>
      <c r="E199" s="42">
        <f>SUM(E197,E198)</f>
        <v>0</v>
      </c>
      <c r="F199" s="6"/>
      <c r="G199" s="7"/>
      <c r="H199" s="26"/>
      <c r="I199" s="11" t="s">
        <v>275</v>
      </c>
      <c r="J199" s="6">
        <f>SUM(J197,J198)</f>
        <v>0</v>
      </c>
      <c r="K199" s="5">
        <v>0</v>
      </c>
      <c r="L199" s="6">
        <f>SUM(L197,L198)</f>
        <v>0</v>
      </c>
    </row>
    <row r="200" spans="1:12" ht="18.75" customHeight="1">
      <c r="A200" s="63"/>
      <c r="B200" s="42"/>
      <c r="C200" s="35"/>
      <c r="D200" s="6"/>
      <c r="E200" s="35"/>
      <c r="F200" s="6"/>
      <c r="G200" s="7">
        <v>15</v>
      </c>
      <c r="H200" s="26"/>
      <c r="I200" s="4" t="s">
        <v>276</v>
      </c>
      <c r="J200" s="42"/>
      <c r="K200" s="12"/>
      <c r="L200" s="96"/>
    </row>
    <row r="201" spans="1:12" ht="15">
      <c r="A201" s="20">
        <v>3000</v>
      </c>
      <c r="B201" s="12">
        <v>0</v>
      </c>
      <c r="C201" s="5">
        <v>4900</v>
      </c>
      <c r="D201" s="5">
        <v>0</v>
      </c>
      <c r="E201" s="5">
        <v>4900</v>
      </c>
      <c r="F201" s="5">
        <v>0</v>
      </c>
      <c r="G201" s="7" t="s">
        <v>73</v>
      </c>
      <c r="H201" s="26">
        <v>31</v>
      </c>
      <c r="I201" s="4" t="s">
        <v>235</v>
      </c>
      <c r="J201" s="12">
        <v>11859</v>
      </c>
      <c r="K201" s="5">
        <v>0</v>
      </c>
      <c r="L201" s="5">
        <v>11859</v>
      </c>
    </row>
    <row r="202" spans="1:12" ht="15">
      <c r="A202" s="20">
        <v>0</v>
      </c>
      <c r="B202" s="12">
        <v>0</v>
      </c>
      <c r="C202" s="5">
        <v>100</v>
      </c>
      <c r="D202" s="5">
        <v>0</v>
      </c>
      <c r="E202" s="5">
        <v>100</v>
      </c>
      <c r="F202" s="5">
        <v>0</v>
      </c>
      <c r="G202" s="7" t="s">
        <v>73</v>
      </c>
      <c r="H202" s="26">
        <v>35</v>
      </c>
      <c r="I202" s="4" t="s">
        <v>239</v>
      </c>
      <c r="J202" s="12">
        <v>294</v>
      </c>
      <c r="K202" s="5">
        <v>0</v>
      </c>
      <c r="L202" s="5">
        <v>294</v>
      </c>
    </row>
    <row r="203" spans="1:12" ht="32.25" customHeight="1">
      <c r="A203" s="42">
        <f t="shared" ref="A203:F203" si="13">SUM(A201:A202)</f>
        <v>3000</v>
      </c>
      <c r="B203" s="42">
        <f t="shared" si="13"/>
        <v>0</v>
      </c>
      <c r="C203" s="42">
        <f t="shared" si="13"/>
        <v>5000</v>
      </c>
      <c r="D203" s="42">
        <f t="shared" si="13"/>
        <v>0</v>
      </c>
      <c r="E203" s="42">
        <f t="shared" si="13"/>
        <v>5000</v>
      </c>
      <c r="F203" s="42">
        <f t="shared" si="13"/>
        <v>0</v>
      </c>
      <c r="G203" s="7"/>
      <c r="H203" s="26"/>
      <c r="I203" s="11" t="s">
        <v>277</v>
      </c>
      <c r="J203" s="6">
        <f>SUM(J201:J202)</f>
        <v>12153</v>
      </c>
      <c r="K203" s="5">
        <v>0</v>
      </c>
      <c r="L203" s="6">
        <f>SUM(L201:L202)</f>
        <v>12153</v>
      </c>
    </row>
    <row r="204" spans="1:12" ht="17.25" customHeight="1">
      <c r="A204" s="20"/>
      <c r="B204" s="12"/>
      <c r="C204" s="96"/>
      <c r="D204" s="5"/>
      <c r="E204" s="96"/>
      <c r="F204" s="5"/>
      <c r="G204" s="7">
        <v>17</v>
      </c>
      <c r="H204" s="26"/>
      <c r="I204" s="4" t="s">
        <v>243</v>
      </c>
      <c r="J204" s="42"/>
      <c r="K204" s="12"/>
      <c r="L204" s="96"/>
    </row>
    <row r="205" spans="1:12" ht="15">
      <c r="A205" s="20">
        <v>0</v>
      </c>
      <c r="B205" s="12">
        <v>0</v>
      </c>
      <c r="C205" s="5">
        <v>0</v>
      </c>
      <c r="D205" s="5">
        <v>0</v>
      </c>
      <c r="E205" s="5">
        <v>0</v>
      </c>
      <c r="F205" s="5">
        <v>0</v>
      </c>
      <c r="G205" s="36">
        <v>17</v>
      </c>
      <c r="H205" s="26">
        <v>31</v>
      </c>
      <c r="I205" s="4" t="s">
        <v>235</v>
      </c>
      <c r="J205" s="12">
        <v>0</v>
      </c>
      <c r="K205" s="5">
        <v>0</v>
      </c>
      <c r="L205" s="5">
        <v>0</v>
      </c>
    </row>
    <row r="206" spans="1:12" ht="15">
      <c r="A206" s="20">
        <v>0</v>
      </c>
      <c r="B206" s="12"/>
      <c r="C206" s="5">
        <v>0</v>
      </c>
      <c r="D206" s="5"/>
      <c r="E206" s="5">
        <v>0</v>
      </c>
      <c r="F206" s="5"/>
      <c r="G206" s="36">
        <v>17</v>
      </c>
      <c r="H206" s="26">
        <v>35</v>
      </c>
      <c r="I206" s="4" t="s">
        <v>261</v>
      </c>
      <c r="J206" s="12">
        <v>0</v>
      </c>
      <c r="K206" s="5">
        <v>0</v>
      </c>
      <c r="L206" s="5">
        <v>0</v>
      </c>
    </row>
    <row r="207" spans="1:12" ht="31.5">
      <c r="A207" s="42">
        <f t="shared" ref="A207:F207" si="14">SUM(A205,A206)</f>
        <v>0</v>
      </c>
      <c r="B207" s="42">
        <f t="shared" si="14"/>
        <v>0</v>
      </c>
      <c r="C207" s="42">
        <f t="shared" si="14"/>
        <v>0</v>
      </c>
      <c r="D207" s="42">
        <f t="shared" si="14"/>
        <v>0</v>
      </c>
      <c r="E207" s="42">
        <f t="shared" si="14"/>
        <v>0</v>
      </c>
      <c r="F207" s="42">
        <f t="shared" si="14"/>
        <v>0</v>
      </c>
      <c r="G207" s="36"/>
      <c r="H207" s="26"/>
      <c r="I207" s="11" t="s">
        <v>278</v>
      </c>
      <c r="J207" s="6">
        <f>SUM(J205,J206)</f>
        <v>0</v>
      </c>
      <c r="K207" s="5">
        <v>0</v>
      </c>
      <c r="L207" s="6">
        <f>SUM(L205,L206)</f>
        <v>0</v>
      </c>
    </row>
    <row r="208" spans="1:12" ht="18.75" customHeight="1">
      <c r="A208" s="20"/>
      <c r="B208" s="12"/>
      <c r="C208" s="96"/>
      <c r="D208" s="5"/>
      <c r="E208" s="96"/>
      <c r="F208" s="5"/>
      <c r="G208" s="7">
        <v>18</v>
      </c>
      <c r="H208" s="26"/>
      <c r="I208" s="4" t="s">
        <v>74</v>
      </c>
      <c r="J208" s="42"/>
      <c r="K208" s="12"/>
      <c r="L208" s="96"/>
    </row>
    <row r="209" spans="1:12" ht="15">
      <c r="A209" s="20">
        <v>5000</v>
      </c>
      <c r="B209" s="12">
        <v>0</v>
      </c>
      <c r="C209" s="5">
        <v>21550</v>
      </c>
      <c r="D209" s="5">
        <v>0</v>
      </c>
      <c r="E209" s="5">
        <v>8750</v>
      </c>
      <c r="F209" s="5">
        <v>0</v>
      </c>
      <c r="G209" s="36">
        <v>18</v>
      </c>
      <c r="H209" s="26">
        <v>31</v>
      </c>
      <c r="I209" s="4" t="s">
        <v>235</v>
      </c>
      <c r="J209" s="12">
        <v>7000</v>
      </c>
      <c r="K209" s="5">
        <v>0</v>
      </c>
      <c r="L209" s="5">
        <v>7000</v>
      </c>
    </row>
    <row r="210" spans="1:12" ht="15">
      <c r="A210" s="20">
        <v>0</v>
      </c>
      <c r="B210" s="12">
        <v>0</v>
      </c>
      <c r="C210" s="5">
        <v>100</v>
      </c>
      <c r="D210" s="5">
        <v>0</v>
      </c>
      <c r="E210" s="5">
        <v>12900</v>
      </c>
      <c r="F210" s="5">
        <v>0</v>
      </c>
      <c r="G210" s="7" t="s">
        <v>240</v>
      </c>
      <c r="H210" s="26">
        <v>35</v>
      </c>
      <c r="I210" s="4" t="s">
        <v>239</v>
      </c>
      <c r="J210" s="12">
        <v>0</v>
      </c>
      <c r="K210" s="5">
        <v>0</v>
      </c>
      <c r="L210" s="5">
        <v>0</v>
      </c>
    </row>
    <row r="211" spans="1:12" ht="31.5">
      <c r="A211" s="42">
        <f t="shared" ref="A211:F211" si="15">SUM(A209:A210)</f>
        <v>5000</v>
      </c>
      <c r="B211" s="42">
        <f t="shared" si="15"/>
        <v>0</v>
      </c>
      <c r="C211" s="42">
        <f t="shared" si="15"/>
        <v>21650</v>
      </c>
      <c r="D211" s="42">
        <f t="shared" si="15"/>
        <v>0</v>
      </c>
      <c r="E211" s="42">
        <f t="shared" si="15"/>
        <v>21650</v>
      </c>
      <c r="F211" s="42">
        <f t="shared" si="15"/>
        <v>0</v>
      </c>
      <c r="G211" s="7"/>
      <c r="H211" s="26"/>
      <c r="I211" s="11" t="s">
        <v>288</v>
      </c>
      <c r="J211" s="6">
        <f>SUM(J209:J210)</f>
        <v>7000</v>
      </c>
      <c r="K211" s="5">
        <v>0</v>
      </c>
      <c r="L211" s="6">
        <f>SUM(L209:L210)</f>
        <v>7000</v>
      </c>
    </row>
    <row r="212" spans="1:12" ht="30">
      <c r="A212" s="20"/>
      <c r="B212" s="12"/>
      <c r="C212" s="96"/>
      <c r="D212" s="5"/>
      <c r="E212" s="96"/>
      <c r="F212" s="5"/>
      <c r="G212" s="7">
        <v>19</v>
      </c>
      <c r="H212" s="26" t="s">
        <v>10</v>
      </c>
      <c r="I212" s="4" t="s">
        <v>289</v>
      </c>
      <c r="J212" s="42"/>
      <c r="K212" s="12"/>
      <c r="L212" s="96"/>
    </row>
    <row r="213" spans="1:12">
      <c r="A213" s="20"/>
      <c r="B213" s="12"/>
      <c r="C213" s="96"/>
      <c r="D213" s="5"/>
      <c r="E213" s="96"/>
      <c r="F213" s="5"/>
      <c r="G213" s="7"/>
      <c r="H213" s="26"/>
      <c r="I213" s="4" t="s">
        <v>75</v>
      </c>
      <c r="J213" s="42"/>
      <c r="K213" s="12"/>
      <c r="L213" s="96"/>
    </row>
    <row r="214" spans="1:12" ht="15">
      <c r="A214" s="20">
        <v>10545</v>
      </c>
      <c r="B214" s="12">
        <v>0</v>
      </c>
      <c r="C214" s="5">
        <v>9000</v>
      </c>
      <c r="D214" s="5">
        <v>0</v>
      </c>
      <c r="E214" s="5">
        <v>9000</v>
      </c>
      <c r="F214" s="5">
        <v>0</v>
      </c>
      <c r="G214" s="36">
        <v>19</v>
      </c>
      <c r="H214" s="26">
        <v>31</v>
      </c>
      <c r="I214" s="4" t="s">
        <v>235</v>
      </c>
      <c r="J214" s="12">
        <v>9000</v>
      </c>
      <c r="K214" s="5">
        <v>0</v>
      </c>
      <c r="L214" s="5">
        <v>9000</v>
      </c>
    </row>
    <row r="215" spans="1:12" ht="15">
      <c r="A215" s="20">
        <v>0</v>
      </c>
      <c r="B215" s="12"/>
      <c r="C215" s="5">
        <v>0</v>
      </c>
      <c r="D215" s="5"/>
      <c r="E215" s="5">
        <v>0</v>
      </c>
      <c r="F215" s="5"/>
      <c r="G215" s="36">
        <v>19</v>
      </c>
      <c r="H215" s="26">
        <v>35</v>
      </c>
      <c r="I215" s="4" t="s">
        <v>239</v>
      </c>
      <c r="J215" s="12">
        <v>0</v>
      </c>
      <c r="K215" s="5">
        <v>0</v>
      </c>
      <c r="L215" s="5">
        <v>0</v>
      </c>
    </row>
    <row r="216" spans="1:12" ht="47.25">
      <c r="A216" s="6">
        <f t="shared" ref="A216:F216" si="16">SUM(A214:A215)</f>
        <v>10545</v>
      </c>
      <c r="B216" s="6">
        <f t="shared" si="16"/>
        <v>0</v>
      </c>
      <c r="C216" s="6">
        <f t="shared" si="16"/>
        <v>9000</v>
      </c>
      <c r="D216" s="6">
        <f t="shared" si="16"/>
        <v>0</v>
      </c>
      <c r="E216" s="6">
        <f t="shared" si="16"/>
        <v>9000</v>
      </c>
      <c r="F216" s="6">
        <f t="shared" si="16"/>
        <v>0</v>
      </c>
      <c r="G216" s="36"/>
      <c r="H216" s="26"/>
      <c r="I216" s="11" t="s">
        <v>290</v>
      </c>
      <c r="J216" s="6">
        <f>SUM(J214:J215)</f>
        <v>9000</v>
      </c>
      <c r="K216" s="5">
        <v>0</v>
      </c>
      <c r="L216" s="6">
        <f>SUM(L214:L215)</f>
        <v>9000</v>
      </c>
    </row>
    <row r="217" spans="1:12" ht="30">
      <c r="A217" s="20"/>
      <c r="B217" s="12"/>
      <c r="C217" s="96"/>
      <c r="D217" s="5"/>
      <c r="E217" s="96"/>
      <c r="F217" s="5"/>
      <c r="G217" s="7">
        <v>20</v>
      </c>
      <c r="H217" s="26"/>
      <c r="I217" s="4" t="s">
        <v>325</v>
      </c>
      <c r="J217" s="42"/>
      <c r="K217" s="12"/>
      <c r="L217" s="96"/>
    </row>
    <row r="218" spans="1:12" ht="15">
      <c r="A218" s="20">
        <v>25000</v>
      </c>
      <c r="B218" s="12">
        <v>0</v>
      </c>
      <c r="C218" s="5">
        <v>24900</v>
      </c>
      <c r="D218" s="5">
        <v>0</v>
      </c>
      <c r="E218" s="5">
        <v>19800</v>
      </c>
      <c r="F218" s="5">
        <v>0</v>
      </c>
      <c r="G218" s="7" t="s">
        <v>76</v>
      </c>
      <c r="H218" s="26">
        <v>31</v>
      </c>
      <c r="I218" s="4" t="s">
        <v>235</v>
      </c>
      <c r="J218" s="12">
        <v>20000</v>
      </c>
      <c r="K218" s="5">
        <v>0</v>
      </c>
      <c r="L218" s="5">
        <v>20000</v>
      </c>
    </row>
    <row r="219" spans="1:12" ht="15">
      <c r="A219" s="20">
        <v>0</v>
      </c>
      <c r="B219" s="12">
        <v>0</v>
      </c>
      <c r="C219" s="5">
        <v>100</v>
      </c>
      <c r="D219" s="5">
        <v>0</v>
      </c>
      <c r="E219" s="5">
        <v>0</v>
      </c>
      <c r="F219" s="5">
        <v>0</v>
      </c>
      <c r="G219" s="36">
        <v>20</v>
      </c>
      <c r="H219" s="26">
        <v>35</v>
      </c>
      <c r="I219" s="4" t="s">
        <v>239</v>
      </c>
      <c r="J219" s="12">
        <v>0</v>
      </c>
      <c r="K219" s="5">
        <v>0</v>
      </c>
      <c r="L219" s="5">
        <v>0</v>
      </c>
    </row>
    <row r="220" spans="1:12" ht="31.5">
      <c r="A220" s="42">
        <f t="shared" ref="A220:F220" si="17">SUM(A218:A219)</f>
        <v>25000</v>
      </c>
      <c r="B220" s="42">
        <f t="shared" si="17"/>
        <v>0</v>
      </c>
      <c r="C220" s="42">
        <f t="shared" si="17"/>
        <v>25000</v>
      </c>
      <c r="D220" s="42">
        <f t="shared" si="17"/>
        <v>0</v>
      </c>
      <c r="E220" s="42">
        <f t="shared" si="17"/>
        <v>19800</v>
      </c>
      <c r="F220" s="42">
        <f t="shared" si="17"/>
        <v>0</v>
      </c>
      <c r="G220" s="36"/>
      <c r="H220" s="26"/>
      <c r="I220" s="11" t="s">
        <v>383</v>
      </c>
      <c r="J220" s="6">
        <f>SUM(J218:J219)</f>
        <v>20000</v>
      </c>
      <c r="K220" s="5">
        <v>0</v>
      </c>
      <c r="L220" s="6">
        <f>SUM(L218:L219)</f>
        <v>20000</v>
      </c>
    </row>
    <row r="221" spans="1:12" ht="31.5" customHeight="1">
      <c r="A221" s="20"/>
      <c r="B221" s="12"/>
      <c r="C221" s="96"/>
      <c r="D221" s="5"/>
      <c r="E221" s="96"/>
      <c r="F221" s="5"/>
      <c r="G221" s="7">
        <v>21</v>
      </c>
      <c r="H221" s="26"/>
      <c r="I221" s="4" t="s">
        <v>241</v>
      </c>
      <c r="J221" s="42"/>
      <c r="K221" s="12"/>
      <c r="L221" s="96"/>
    </row>
    <row r="222" spans="1:12" ht="15">
      <c r="A222" s="20">
        <v>40000</v>
      </c>
      <c r="B222" s="12">
        <v>0</v>
      </c>
      <c r="C222" s="5">
        <v>39400</v>
      </c>
      <c r="D222" s="5">
        <v>0</v>
      </c>
      <c r="E222" s="5">
        <v>39500</v>
      </c>
      <c r="F222" s="5">
        <v>0</v>
      </c>
      <c r="G222" s="7" t="s">
        <v>77</v>
      </c>
      <c r="H222" s="26">
        <v>31</v>
      </c>
      <c r="I222" s="4" t="s">
        <v>235</v>
      </c>
      <c r="J222" s="12">
        <v>30000</v>
      </c>
      <c r="K222" s="5">
        <v>0</v>
      </c>
      <c r="L222" s="5">
        <v>30000</v>
      </c>
    </row>
    <row r="223" spans="1:12" ht="15">
      <c r="A223" s="20">
        <v>0</v>
      </c>
      <c r="B223" s="12">
        <v>0</v>
      </c>
      <c r="C223" s="5">
        <v>100</v>
      </c>
      <c r="D223" s="5">
        <v>0</v>
      </c>
      <c r="E223" s="5">
        <v>0</v>
      </c>
      <c r="F223" s="5">
        <v>0</v>
      </c>
      <c r="G223" s="7" t="s">
        <v>77</v>
      </c>
      <c r="H223" s="26">
        <v>35</v>
      </c>
      <c r="I223" s="4" t="s">
        <v>239</v>
      </c>
      <c r="J223" s="12">
        <v>0</v>
      </c>
      <c r="K223" s="5">
        <v>0</v>
      </c>
      <c r="L223" s="5">
        <v>0</v>
      </c>
    </row>
    <row r="224" spans="1:12" ht="31.5">
      <c r="A224" s="42">
        <f t="shared" ref="A224:F224" si="18">SUM(A222,A223)</f>
        <v>40000</v>
      </c>
      <c r="B224" s="42">
        <f t="shared" si="18"/>
        <v>0</v>
      </c>
      <c r="C224" s="42">
        <f t="shared" si="18"/>
        <v>39500</v>
      </c>
      <c r="D224" s="42">
        <f t="shared" si="18"/>
        <v>0</v>
      </c>
      <c r="E224" s="42">
        <f t="shared" si="18"/>
        <v>39500</v>
      </c>
      <c r="F224" s="42">
        <f t="shared" si="18"/>
        <v>0</v>
      </c>
      <c r="G224" s="7"/>
      <c r="H224" s="26"/>
      <c r="I224" s="11" t="s">
        <v>326</v>
      </c>
      <c r="J224" s="42">
        <f>SUM(J222,J223)</f>
        <v>30000</v>
      </c>
      <c r="K224" s="12"/>
      <c r="L224" s="42">
        <f>SUM(L222,L223)</f>
        <v>30000</v>
      </c>
    </row>
    <row r="225" spans="1:12" ht="45">
      <c r="A225" s="20"/>
      <c r="B225" s="12"/>
      <c r="C225" s="96"/>
      <c r="D225" s="5"/>
      <c r="E225" s="96"/>
      <c r="F225" s="5"/>
      <c r="G225" s="7">
        <v>23</v>
      </c>
      <c r="H225" s="26"/>
      <c r="I225" s="101" t="s">
        <v>327</v>
      </c>
      <c r="J225" s="42"/>
      <c r="K225" s="12"/>
      <c r="L225" s="96"/>
    </row>
    <row r="226" spans="1:12" ht="15">
      <c r="A226" s="20">
        <v>6998</v>
      </c>
      <c r="B226" s="12">
        <v>0</v>
      </c>
      <c r="C226" s="5">
        <v>9900</v>
      </c>
      <c r="D226" s="5">
        <v>0</v>
      </c>
      <c r="E226" s="5">
        <v>10000</v>
      </c>
      <c r="F226" s="5">
        <v>0</v>
      </c>
      <c r="G226" s="7" t="s">
        <v>78</v>
      </c>
      <c r="H226" s="26">
        <v>31</v>
      </c>
      <c r="I226" s="4" t="s">
        <v>235</v>
      </c>
      <c r="J226" s="12">
        <v>10000</v>
      </c>
      <c r="K226" s="5">
        <v>0</v>
      </c>
      <c r="L226" s="5">
        <v>10000</v>
      </c>
    </row>
    <row r="227" spans="1:12" ht="15">
      <c r="A227" s="20">
        <v>0</v>
      </c>
      <c r="B227" s="12">
        <v>0</v>
      </c>
      <c r="C227" s="5">
        <v>100</v>
      </c>
      <c r="D227" s="5">
        <v>0</v>
      </c>
      <c r="E227" s="5">
        <v>0</v>
      </c>
      <c r="F227" s="5">
        <v>0</v>
      </c>
      <c r="G227" s="7" t="s">
        <v>78</v>
      </c>
      <c r="H227" s="26">
        <v>35</v>
      </c>
      <c r="I227" s="4" t="s">
        <v>239</v>
      </c>
      <c r="J227" s="12">
        <v>0</v>
      </c>
      <c r="K227" s="5">
        <v>0</v>
      </c>
      <c r="L227" s="5">
        <v>0</v>
      </c>
    </row>
    <row r="228" spans="1:12" ht="47.25">
      <c r="A228" s="42">
        <f t="shared" ref="A228:F228" si="19">SUM(A226,A227)</f>
        <v>6998</v>
      </c>
      <c r="B228" s="42">
        <f t="shared" si="19"/>
        <v>0</v>
      </c>
      <c r="C228" s="42">
        <f t="shared" si="19"/>
        <v>10000</v>
      </c>
      <c r="D228" s="42">
        <f t="shared" si="19"/>
        <v>0</v>
      </c>
      <c r="E228" s="42">
        <f t="shared" si="19"/>
        <v>10000</v>
      </c>
      <c r="F228" s="42">
        <f t="shared" si="19"/>
        <v>0</v>
      </c>
      <c r="G228" s="7"/>
      <c r="H228" s="26"/>
      <c r="I228" s="11" t="s">
        <v>328</v>
      </c>
      <c r="J228" s="6">
        <f>SUM(J226,J227)</f>
        <v>10000</v>
      </c>
      <c r="K228" s="5">
        <v>0</v>
      </c>
      <c r="L228" s="6">
        <f>SUM(L226,L227)</f>
        <v>10000</v>
      </c>
    </row>
    <row r="229" spans="1:12" ht="30">
      <c r="A229" s="20"/>
      <c r="B229" s="12"/>
      <c r="C229" s="96"/>
      <c r="D229" s="5"/>
      <c r="E229" s="96"/>
      <c r="F229" s="5"/>
      <c r="G229" s="38">
        <v>28</v>
      </c>
      <c r="H229" s="26"/>
      <c r="I229" s="4" t="s">
        <v>139</v>
      </c>
      <c r="J229" s="42"/>
      <c r="K229" s="12"/>
      <c r="L229" s="96"/>
    </row>
    <row r="230" spans="1:12" ht="15">
      <c r="A230" s="12">
        <f>24884+115</f>
        <v>24999</v>
      </c>
      <c r="B230" s="12">
        <v>0</v>
      </c>
      <c r="C230" s="5">
        <v>350000</v>
      </c>
      <c r="D230" s="5">
        <v>0</v>
      </c>
      <c r="E230" s="5">
        <v>350000</v>
      </c>
      <c r="F230" s="5">
        <v>0</v>
      </c>
      <c r="G230" s="36">
        <v>28</v>
      </c>
      <c r="H230" s="26">
        <v>28</v>
      </c>
      <c r="I230" s="4" t="s">
        <v>59</v>
      </c>
      <c r="J230" s="5">
        <v>350000</v>
      </c>
      <c r="K230" s="5">
        <v>0</v>
      </c>
      <c r="L230" s="5">
        <v>350000</v>
      </c>
    </row>
    <row r="231" spans="1:12" ht="31.5">
      <c r="A231" s="42">
        <f>SUM(A230)</f>
        <v>24999</v>
      </c>
      <c r="B231" s="42"/>
      <c r="C231" s="42">
        <f>SUM(C230)</f>
        <v>350000</v>
      </c>
      <c r="D231" s="42"/>
      <c r="E231" s="42">
        <f>SUM(E230)</f>
        <v>350000</v>
      </c>
      <c r="F231" s="42"/>
      <c r="G231" s="36"/>
      <c r="H231" s="26"/>
      <c r="I231" s="11" t="s">
        <v>329</v>
      </c>
      <c r="J231" s="6">
        <f>SUM(J230)</f>
        <v>350000</v>
      </c>
      <c r="K231" s="5">
        <v>0</v>
      </c>
      <c r="L231" s="6">
        <f>SUM(L230)</f>
        <v>350000</v>
      </c>
    </row>
    <row r="232" spans="1:12" ht="30">
      <c r="A232" s="63"/>
      <c r="B232" s="42"/>
      <c r="C232" s="35"/>
      <c r="D232" s="35"/>
      <c r="E232" s="35"/>
      <c r="F232" s="35"/>
      <c r="G232" s="39">
        <v>30</v>
      </c>
      <c r="H232" s="26"/>
      <c r="I232" s="40" t="s">
        <v>140</v>
      </c>
      <c r="J232" s="42"/>
      <c r="K232" s="12"/>
      <c r="L232" s="92"/>
    </row>
    <row r="233" spans="1:12" ht="15">
      <c r="A233" s="20">
        <v>0</v>
      </c>
      <c r="B233" s="12">
        <v>0</v>
      </c>
      <c r="C233" s="5">
        <v>0</v>
      </c>
      <c r="D233" s="5">
        <v>0</v>
      </c>
      <c r="E233" s="5">
        <v>0</v>
      </c>
      <c r="F233" s="5">
        <v>0</v>
      </c>
      <c r="G233" s="36">
        <v>30</v>
      </c>
      <c r="H233" s="26">
        <v>31</v>
      </c>
      <c r="I233" s="4" t="s">
        <v>235</v>
      </c>
      <c r="J233" s="12">
        <v>0</v>
      </c>
      <c r="K233" s="5">
        <v>0</v>
      </c>
      <c r="L233" s="5">
        <v>0</v>
      </c>
    </row>
    <row r="234" spans="1:12" ht="15">
      <c r="A234" s="12">
        <v>0</v>
      </c>
      <c r="B234" s="12">
        <v>0</v>
      </c>
      <c r="C234" s="5">
        <v>30000</v>
      </c>
      <c r="D234" s="5">
        <v>0</v>
      </c>
      <c r="E234" s="5">
        <v>30000</v>
      </c>
      <c r="F234" s="5">
        <v>0</v>
      </c>
      <c r="G234" s="36">
        <v>30</v>
      </c>
      <c r="H234" s="26">
        <v>35</v>
      </c>
      <c r="I234" s="4" t="s">
        <v>239</v>
      </c>
      <c r="J234" s="12">
        <v>25400</v>
      </c>
      <c r="K234" s="5">
        <v>0</v>
      </c>
      <c r="L234" s="5">
        <v>25400</v>
      </c>
    </row>
    <row r="235" spans="1:12" ht="31.5">
      <c r="A235" s="42">
        <f t="shared" ref="A235:F235" si="20">SUM(A233,A234)</f>
        <v>0</v>
      </c>
      <c r="B235" s="42">
        <f t="shared" si="20"/>
        <v>0</v>
      </c>
      <c r="C235" s="42">
        <f t="shared" si="20"/>
        <v>30000</v>
      </c>
      <c r="D235" s="42">
        <f t="shared" si="20"/>
        <v>0</v>
      </c>
      <c r="E235" s="42">
        <f t="shared" si="20"/>
        <v>30000</v>
      </c>
      <c r="F235" s="42">
        <f t="shared" si="20"/>
        <v>0</v>
      </c>
      <c r="G235" s="36"/>
      <c r="H235" s="26"/>
      <c r="I235" s="11" t="s">
        <v>330</v>
      </c>
      <c r="J235" s="6">
        <f>SUM(J233,J234)</f>
        <v>25400</v>
      </c>
      <c r="K235" s="5">
        <v>0</v>
      </c>
      <c r="L235" s="6">
        <f>SUM(L233,L234)</f>
        <v>25400</v>
      </c>
    </row>
    <row r="236" spans="1:12" ht="30.75" customHeight="1">
      <c r="A236" s="20"/>
      <c r="B236" s="12"/>
      <c r="C236" s="96"/>
      <c r="D236" s="5"/>
      <c r="E236" s="96"/>
      <c r="F236" s="5"/>
      <c r="G236" s="39">
        <v>31</v>
      </c>
      <c r="H236" s="26"/>
      <c r="I236" s="4" t="s">
        <v>141</v>
      </c>
      <c r="J236" s="42"/>
      <c r="K236" s="12"/>
      <c r="L236" s="96"/>
    </row>
    <row r="237" spans="1:12" ht="15">
      <c r="A237" s="12">
        <v>0</v>
      </c>
      <c r="B237" s="12">
        <v>0</v>
      </c>
      <c r="C237" s="5">
        <v>100</v>
      </c>
      <c r="D237" s="5">
        <v>0</v>
      </c>
      <c r="E237" s="5">
        <v>100</v>
      </c>
      <c r="F237" s="5">
        <v>0</v>
      </c>
      <c r="G237" s="36">
        <v>31</v>
      </c>
      <c r="H237" s="26">
        <v>31</v>
      </c>
      <c r="I237" s="4" t="s">
        <v>235</v>
      </c>
      <c r="J237" s="12">
        <v>0</v>
      </c>
      <c r="K237" s="5">
        <v>0</v>
      </c>
      <c r="L237" s="5">
        <v>0</v>
      </c>
    </row>
    <row r="238" spans="1:12" ht="15">
      <c r="A238" s="12"/>
      <c r="B238" s="12"/>
      <c r="C238" s="5"/>
      <c r="D238" s="5"/>
      <c r="E238" s="5"/>
      <c r="F238" s="5"/>
      <c r="G238" s="36">
        <v>31</v>
      </c>
      <c r="H238" s="26">
        <v>35</v>
      </c>
      <c r="I238" s="4" t="s">
        <v>239</v>
      </c>
      <c r="J238" s="12">
        <v>0</v>
      </c>
      <c r="K238" s="5">
        <v>0</v>
      </c>
      <c r="L238" s="5">
        <v>0</v>
      </c>
    </row>
    <row r="239" spans="1:12" ht="31.5">
      <c r="A239" s="42">
        <f t="shared" ref="A239:F239" si="21">SUM(A237,A238)</f>
        <v>0</v>
      </c>
      <c r="B239" s="42">
        <f t="shared" si="21"/>
        <v>0</v>
      </c>
      <c r="C239" s="42">
        <f t="shared" si="21"/>
        <v>100</v>
      </c>
      <c r="D239" s="42">
        <f t="shared" si="21"/>
        <v>0</v>
      </c>
      <c r="E239" s="42">
        <f t="shared" si="21"/>
        <v>100</v>
      </c>
      <c r="F239" s="42">
        <f t="shared" si="21"/>
        <v>0</v>
      </c>
      <c r="G239" s="36"/>
      <c r="H239" s="26"/>
      <c r="I239" s="11" t="s">
        <v>331</v>
      </c>
      <c r="J239" s="6">
        <f>SUM(J237,J238)</f>
        <v>0</v>
      </c>
      <c r="K239" s="5">
        <v>0</v>
      </c>
      <c r="L239" s="6">
        <f>SUM(L237,L238)</f>
        <v>0</v>
      </c>
    </row>
    <row r="240" spans="1:12" ht="30">
      <c r="A240" s="20"/>
      <c r="B240" s="12"/>
      <c r="C240" s="96"/>
      <c r="D240" s="5"/>
      <c r="E240" s="96"/>
      <c r="F240" s="5"/>
      <c r="G240" s="41">
        <v>32</v>
      </c>
      <c r="H240" s="26"/>
      <c r="I240" s="4" t="s">
        <v>137</v>
      </c>
      <c r="J240" s="42"/>
      <c r="K240" s="12"/>
      <c r="L240" s="96"/>
    </row>
    <row r="241" spans="1:12" ht="15">
      <c r="A241" s="20"/>
      <c r="B241" s="12"/>
      <c r="C241" s="96"/>
      <c r="D241" s="5"/>
      <c r="E241" s="96"/>
      <c r="F241" s="5"/>
      <c r="G241" s="86">
        <v>32</v>
      </c>
      <c r="H241" s="26">
        <v>31</v>
      </c>
      <c r="I241" s="4" t="s">
        <v>235</v>
      </c>
      <c r="J241" s="12">
        <v>1000</v>
      </c>
      <c r="K241" s="5">
        <v>0</v>
      </c>
      <c r="L241" s="5">
        <v>1000</v>
      </c>
    </row>
    <row r="242" spans="1:12" ht="15">
      <c r="A242" s="20"/>
      <c r="B242" s="12"/>
      <c r="C242" s="96"/>
      <c r="D242" s="5"/>
      <c r="E242" s="96"/>
      <c r="F242" s="5"/>
      <c r="G242" s="86">
        <v>32</v>
      </c>
      <c r="H242" s="26">
        <v>35</v>
      </c>
      <c r="I242" s="4" t="s">
        <v>239</v>
      </c>
      <c r="J242" s="12">
        <v>1000</v>
      </c>
      <c r="K242" s="5">
        <v>0</v>
      </c>
      <c r="L242" s="5">
        <v>1000</v>
      </c>
    </row>
    <row r="243" spans="1:12">
      <c r="A243" s="12">
        <v>2500</v>
      </c>
      <c r="B243" s="12">
        <v>0</v>
      </c>
      <c r="C243" s="5">
        <v>10000</v>
      </c>
      <c r="D243" s="5">
        <v>0</v>
      </c>
      <c r="E243" s="5">
        <v>10000</v>
      </c>
      <c r="F243" s="5">
        <v>0</v>
      </c>
      <c r="G243" s="36">
        <v>32</v>
      </c>
      <c r="H243" s="26">
        <v>50</v>
      </c>
      <c r="I243" s="4" t="s">
        <v>37</v>
      </c>
      <c r="J243" s="42"/>
      <c r="K243" s="12"/>
      <c r="L243" s="5"/>
    </row>
    <row r="244" spans="1:12" ht="31.5">
      <c r="A244" s="42">
        <f t="shared" ref="A244:F244" si="22">SUM(A241,A242,A243)</f>
        <v>2500</v>
      </c>
      <c r="B244" s="42">
        <f t="shared" si="22"/>
        <v>0</v>
      </c>
      <c r="C244" s="42">
        <f t="shared" si="22"/>
        <v>10000</v>
      </c>
      <c r="D244" s="42">
        <f t="shared" si="22"/>
        <v>0</v>
      </c>
      <c r="E244" s="42">
        <f t="shared" si="22"/>
        <v>10000</v>
      </c>
      <c r="F244" s="42">
        <f t="shared" si="22"/>
        <v>0</v>
      </c>
      <c r="G244" s="36"/>
      <c r="H244" s="26"/>
      <c r="I244" s="11" t="s">
        <v>332</v>
      </c>
      <c r="J244" s="6">
        <f>SUM(J241,J242,J243)</f>
        <v>2000</v>
      </c>
      <c r="K244" s="5">
        <v>0</v>
      </c>
      <c r="L244" s="6">
        <f>SUM(L241,L242,L243)</f>
        <v>2000</v>
      </c>
    </row>
    <row r="245" spans="1:12">
      <c r="A245" s="20"/>
      <c r="B245" s="12"/>
      <c r="C245" s="96"/>
      <c r="D245" s="5"/>
      <c r="E245" s="96"/>
      <c r="F245" s="5"/>
      <c r="G245" s="39">
        <v>33</v>
      </c>
      <c r="H245" s="26"/>
      <c r="I245" s="40" t="s">
        <v>122</v>
      </c>
      <c r="J245" s="42"/>
      <c r="K245" s="12"/>
      <c r="L245" s="96"/>
    </row>
    <row r="246" spans="1:12" ht="15">
      <c r="A246" s="12">
        <v>12</v>
      </c>
      <c r="B246" s="12">
        <v>0</v>
      </c>
      <c r="C246" s="5">
        <v>10000</v>
      </c>
      <c r="D246" s="5">
        <v>0</v>
      </c>
      <c r="E246" s="5">
        <v>2500</v>
      </c>
      <c r="F246" s="5">
        <v>0</v>
      </c>
      <c r="G246" s="36">
        <v>33</v>
      </c>
      <c r="H246" s="26">
        <v>31</v>
      </c>
      <c r="I246" s="4" t="s">
        <v>235</v>
      </c>
      <c r="J246" s="12">
        <v>1600</v>
      </c>
      <c r="K246" s="5">
        <v>0</v>
      </c>
      <c r="L246" s="5">
        <v>1600</v>
      </c>
    </row>
    <row r="247" spans="1:12" ht="15">
      <c r="A247" s="12">
        <v>0</v>
      </c>
      <c r="B247" s="12"/>
      <c r="C247" s="5">
        <v>0</v>
      </c>
      <c r="D247" s="5"/>
      <c r="E247" s="5">
        <v>0</v>
      </c>
      <c r="F247" s="5"/>
      <c r="G247" s="36">
        <v>33</v>
      </c>
      <c r="H247" s="26">
        <v>35</v>
      </c>
      <c r="I247" s="4" t="s">
        <v>239</v>
      </c>
      <c r="J247" s="12">
        <v>0</v>
      </c>
      <c r="K247" s="5">
        <v>0</v>
      </c>
      <c r="L247" s="5">
        <v>0</v>
      </c>
    </row>
    <row r="248" spans="1:12" ht="31.5">
      <c r="A248" s="42">
        <f t="shared" ref="A248:F248" si="23">SUM(A246,A247)</f>
        <v>12</v>
      </c>
      <c r="B248" s="42">
        <f t="shared" si="23"/>
        <v>0</v>
      </c>
      <c r="C248" s="42">
        <f t="shared" si="23"/>
        <v>10000</v>
      </c>
      <c r="D248" s="42">
        <f t="shared" si="23"/>
        <v>0</v>
      </c>
      <c r="E248" s="42">
        <f t="shared" si="23"/>
        <v>2500</v>
      </c>
      <c r="F248" s="42">
        <f t="shared" si="23"/>
        <v>0</v>
      </c>
      <c r="G248" s="36"/>
      <c r="H248" s="26"/>
      <c r="I248" s="11" t="s">
        <v>333</v>
      </c>
      <c r="J248" s="6">
        <f>SUM(J246,J247)</f>
        <v>1600</v>
      </c>
      <c r="K248" s="5">
        <v>0</v>
      </c>
      <c r="L248" s="6">
        <f>SUM(L246,L247)</f>
        <v>1600</v>
      </c>
    </row>
    <row r="249" spans="1:12" ht="45" customHeight="1">
      <c r="A249" s="20"/>
      <c r="B249" s="12"/>
      <c r="C249" s="96"/>
      <c r="D249" s="5"/>
      <c r="E249" s="96"/>
      <c r="F249" s="5"/>
      <c r="G249" s="39">
        <v>34</v>
      </c>
      <c r="H249" s="26"/>
      <c r="I249" s="4" t="s">
        <v>209</v>
      </c>
      <c r="J249" s="42"/>
      <c r="K249" s="12"/>
      <c r="L249" s="96"/>
    </row>
    <row r="250" spans="1:12" s="85" customFormat="1" ht="15">
      <c r="A250" s="87">
        <v>0</v>
      </c>
      <c r="B250" s="87">
        <v>0</v>
      </c>
      <c r="C250" s="5">
        <v>10900</v>
      </c>
      <c r="D250" s="5">
        <v>0</v>
      </c>
      <c r="E250" s="5">
        <v>10900</v>
      </c>
      <c r="F250" s="5">
        <v>0</v>
      </c>
      <c r="G250" s="36">
        <v>34</v>
      </c>
      <c r="H250" s="26">
        <v>20</v>
      </c>
      <c r="I250" s="4" t="s">
        <v>27</v>
      </c>
      <c r="J250" s="87">
        <v>6000</v>
      </c>
      <c r="K250" s="5">
        <v>0</v>
      </c>
      <c r="L250" s="5">
        <v>6000</v>
      </c>
    </row>
    <row r="251" spans="1:12" s="85" customFormat="1" ht="15">
      <c r="A251" s="87">
        <v>0</v>
      </c>
      <c r="B251" s="87"/>
      <c r="C251" s="5">
        <v>0</v>
      </c>
      <c r="D251" s="5"/>
      <c r="E251" s="5">
        <v>0</v>
      </c>
      <c r="F251" s="5"/>
      <c r="G251" s="36">
        <v>34</v>
      </c>
      <c r="H251" s="26">
        <v>31</v>
      </c>
      <c r="I251" s="4" t="s">
        <v>235</v>
      </c>
      <c r="J251" s="87">
        <v>0</v>
      </c>
      <c r="K251" s="5">
        <v>0</v>
      </c>
      <c r="L251" s="5">
        <v>0</v>
      </c>
    </row>
    <row r="252" spans="1:12" s="85" customFormat="1" ht="15">
      <c r="A252" s="87">
        <v>0</v>
      </c>
      <c r="B252" s="87"/>
      <c r="C252" s="5">
        <v>0</v>
      </c>
      <c r="D252" s="5"/>
      <c r="E252" s="5">
        <v>0</v>
      </c>
      <c r="F252" s="5"/>
      <c r="G252" s="36">
        <v>34</v>
      </c>
      <c r="H252" s="26">
        <v>35</v>
      </c>
      <c r="I252" s="4" t="s">
        <v>239</v>
      </c>
      <c r="J252" s="87">
        <v>0</v>
      </c>
      <c r="K252" s="5">
        <v>0</v>
      </c>
      <c r="L252" s="5">
        <v>0</v>
      </c>
    </row>
    <row r="253" spans="1:12" s="85" customFormat="1" ht="63">
      <c r="A253" s="71">
        <f t="shared" ref="A253:F253" si="24">SUM(A250,A251,A252)</f>
        <v>0</v>
      </c>
      <c r="B253" s="71">
        <f t="shared" si="24"/>
        <v>0</v>
      </c>
      <c r="C253" s="71">
        <f t="shared" si="24"/>
        <v>10900</v>
      </c>
      <c r="D253" s="71">
        <f t="shared" si="24"/>
        <v>0</v>
      </c>
      <c r="E253" s="71">
        <f t="shared" si="24"/>
        <v>10900</v>
      </c>
      <c r="F253" s="71">
        <f t="shared" si="24"/>
        <v>0</v>
      </c>
      <c r="G253" s="36"/>
      <c r="H253" s="26"/>
      <c r="I253" s="11" t="s">
        <v>334</v>
      </c>
      <c r="J253" s="6">
        <f>SUM(J250,J251,J252)</f>
        <v>6000</v>
      </c>
      <c r="K253" s="5">
        <v>0</v>
      </c>
      <c r="L253" s="6">
        <f>SUM(L250,L251,L252)</f>
        <v>6000</v>
      </c>
    </row>
    <row r="254" spans="1:12" ht="30">
      <c r="A254" s="20"/>
      <c r="B254" s="12"/>
      <c r="C254" s="93"/>
      <c r="D254" s="5"/>
      <c r="E254" s="93"/>
      <c r="F254" s="5"/>
      <c r="G254" s="39">
        <v>35</v>
      </c>
      <c r="H254" s="26"/>
      <c r="I254" s="4" t="s">
        <v>142</v>
      </c>
      <c r="J254" s="42"/>
      <c r="K254" s="12"/>
      <c r="L254" s="93"/>
    </row>
    <row r="255" spans="1:12" ht="15">
      <c r="A255" s="12">
        <v>0</v>
      </c>
      <c r="B255" s="12">
        <v>0</v>
      </c>
      <c r="C255" s="5">
        <v>5200</v>
      </c>
      <c r="D255" s="5">
        <v>0</v>
      </c>
      <c r="E255" s="5">
        <v>5200</v>
      </c>
      <c r="F255" s="5">
        <v>0</v>
      </c>
      <c r="G255" s="36">
        <v>35</v>
      </c>
      <c r="H255" s="26">
        <v>31</v>
      </c>
      <c r="I255" s="4" t="s">
        <v>235</v>
      </c>
      <c r="J255" s="12">
        <v>1000</v>
      </c>
      <c r="K255" s="5">
        <v>0</v>
      </c>
      <c r="L255" s="5">
        <v>1000</v>
      </c>
    </row>
    <row r="256" spans="1:12" ht="15">
      <c r="A256" s="12"/>
      <c r="B256" s="12"/>
      <c r="C256" s="5"/>
      <c r="D256" s="5"/>
      <c r="E256" s="5"/>
      <c r="F256" s="5"/>
      <c r="G256" s="36">
        <v>35</v>
      </c>
      <c r="H256" s="26">
        <v>35</v>
      </c>
      <c r="I256" s="4" t="s">
        <v>239</v>
      </c>
      <c r="J256" s="12">
        <v>0</v>
      </c>
      <c r="K256" s="5">
        <v>0</v>
      </c>
      <c r="L256" s="5">
        <v>0</v>
      </c>
    </row>
    <row r="257" spans="1:12" ht="31.5">
      <c r="A257" s="42">
        <f t="shared" ref="A257:F257" si="25">SUM(A255,A256)</f>
        <v>0</v>
      </c>
      <c r="B257" s="42">
        <f t="shared" si="25"/>
        <v>0</v>
      </c>
      <c r="C257" s="42">
        <f t="shared" si="25"/>
        <v>5200</v>
      </c>
      <c r="D257" s="42">
        <f t="shared" si="25"/>
        <v>0</v>
      </c>
      <c r="E257" s="42">
        <f t="shared" si="25"/>
        <v>5200</v>
      </c>
      <c r="F257" s="42">
        <f t="shared" si="25"/>
        <v>0</v>
      </c>
      <c r="G257" s="36"/>
      <c r="H257" s="26"/>
      <c r="I257" s="11" t="s">
        <v>335</v>
      </c>
      <c r="J257" s="6">
        <f>SUM(J255,J256)</f>
        <v>1000</v>
      </c>
      <c r="K257" s="5">
        <v>0</v>
      </c>
      <c r="L257" s="6">
        <f>SUM(L255,L256)</f>
        <v>1000</v>
      </c>
    </row>
    <row r="258" spans="1:12" ht="30">
      <c r="A258" s="20"/>
      <c r="B258" s="12"/>
      <c r="C258" s="96"/>
      <c r="D258" s="5"/>
      <c r="E258" s="96"/>
      <c r="F258" s="5"/>
      <c r="G258" s="39">
        <v>36</v>
      </c>
      <c r="H258" s="26"/>
      <c r="I258" s="4" t="s">
        <v>138</v>
      </c>
      <c r="J258" s="42"/>
      <c r="K258" s="12"/>
      <c r="L258" s="96"/>
    </row>
    <row r="259" spans="1:12" ht="15">
      <c r="A259" s="20"/>
      <c r="B259" s="12"/>
      <c r="C259" s="96"/>
      <c r="D259" s="5"/>
      <c r="E259" s="96"/>
      <c r="F259" s="5"/>
      <c r="G259" s="36">
        <v>36</v>
      </c>
      <c r="H259" s="26">
        <v>31</v>
      </c>
      <c r="I259" s="4" t="s">
        <v>235</v>
      </c>
      <c r="J259" s="12">
        <v>0</v>
      </c>
      <c r="K259" s="5">
        <v>0</v>
      </c>
      <c r="L259" s="5">
        <v>0</v>
      </c>
    </row>
    <row r="260" spans="1:12" ht="15">
      <c r="A260" s="12">
        <v>0</v>
      </c>
      <c r="B260" s="12">
        <v>0</v>
      </c>
      <c r="C260" s="94">
        <v>10300</v>
      </c>
      <c r="D260" s="5">
        <v>0</v>
      </c>
      <c r="E260" s="94">
        <v>10300</v>
      </c>
      <c r="F260" s="5">
        <v>0</v>
      </c>
      <c r="G260" s="36">
        <v>36</v>
      </c>
      <c r="H260" s="26">
        <v>35</v>
      </c>
      <c r="I260" s="4" t="s">
        <v>239</v>
      </c>
      <c r="J260" s="12">
        <v>1500</v>
      </c>
      <c r="K260" s="5">
        <v>0</v>
      </c>
      <c r="L260" s="94">
        <v>1500</v>
      </c>
    </row>
    <row r="261" spans="1:12" ht="31.5">
      <c r="A261" s="42">
        <f t="shared" ref="A261:F261" si="26">SUM(A259,A260)</f>
        <v>0</v>
      </c>
      <c r="B261" s="42">
        <f t="shared" si="26"/>
        <v>0</v>
      </c>
      <c r="C261" s="42">
        <f t="shared" si="26"/>
        <v>10300</v>
      </c>
      <c r="D261" s="42">
        <f t="shared" si="26"/>
        <v>0</v>
      </c>
      <c r="E261" s="42">
        <f t="shared" si="26"/>
        <v>10300</v>
      </c>
      <c r="F261" s="42">
        <f t="shared" si="26"/>
        <v>0</v>
      </c>
      <c r="G261" s="36"/>
      <c r="H261" s="26"/>
      <c r="I261" s="11" t="s">
        <v>336</v>
      </c>
      <c r="J261" s="6">
        <f>SUM(J259,J260)</f>
        <v>1500</v>
      </c>
      <c r="K261" s="5">
        <v>0</v>
      </c>
      <c r="L261" s="6">
        <f>SUM(L259,L260)</f>
        <v>1500</v>
      </c>
    </row>
    <row r="262" spans="1:12">
      <c r="A262" s="20"/>
      <c r="B262" s="12"/>
      <c r="C262" s="96"/>
      <c r="D262" s="5"/>
      <c r="E262" s="96"/>
      <c r="F262" s="5"/>
      <c r="G262" s="39">
        <v>37</v>
      </c>
      <c r="H262" s="26"/>
      <c r="I262" s="40" t="s">
        <v>123</v>
      </c>
      <c r="J262" s="42"/>
      <c r="K262" s="12"/>
      <c r="L262" s="96"/>
    </row>
    <row r="263" spans="1:12" ht="15">
      <c r="A263" s="12">
        <v>0</v>
      </c>
      <c r="B263" s="12">
        <v>0</v>
      </c>
      <c r="C263" s="5">
        <v>4600</v>
      </c>
      <c r="D263" s="5">
        <v>0</v>
      </c>
      <c r="E263" s="5">
        <v>4600</v>
      </c>
      <c r="F263" s="5">
        <v>0</v>
      </c>
      <c r="G263" s="36">
        <v>37</v>
      </c>
      <c r="H263" s="26">
        <v>50</v>
      </c>
      <c r="I263" s="4" t="s">
        <v>37</v>
      </c>
      <c r="J263" s="12">
        <v>5000</v>
      </c>
      <c r="K263" s="5">
        <v>0</v>
      </c>
      <c r="L263" s="5">
        <v>5000</v>
      </c>
    </row>
    <row r="264" spans="1:12" ht="15">
      <c r="A264" s="12">
        <v>0</v>
      </c>
      <c r="B264" s="12"/>
      <c r="C264" s="5">
        <v>0</v>
      </c>
      <c r="D264" s="5"/>
      <c r="E264" s="5">
        <v>0</v>
      </c>
      <c r="F264" s="5"/>
      <c r="G264" s="36">
        <v>37</v>
      </c>
      <c r="H264" s="26">
        <v>31</v>
      </c>
      <c r="I264" s="4" t="s">
        <v>235</v>
      </c>
      <c r="J264" s="12">
        <v>0</v>
      </c>
      <c r="K264" s="5">
        <v>0</v>
      </c>
      <c r="L264" s="5">
        <v>0</v>
      </c>
    </row>
    <row r="265" spans="1:12" ht="15">
      <c r="A265" s="12">
        <v>0</v>
      </c>
      <c r="B265" s="12"/>
      <c r="C265" s="5">
        <v>0</v>
      </c>
      <c r="D265" s="5"/>
      <c r="E265" s="5">
        <v>0</v>
      </c>
      <c r="F265" s="5"/>
      <c r="G265" s="36">
        <v>37</v>
      </c>
      <c r="H265" s="26">
        <v>35</v>
      </c>
      <c r="I265" s="4" t="s">
        <v>239</v>
      </c>
      <c r="J265" s="12">
        <v>0</v>
      </c>
      <c r="K265" s="5">
        <v>0</v>
      </c>
      <c r="L265" s="5">
        <v>0</v>
      </c>
    </row>
    <row r="266" spans="1:12">
      <c r="A266" s="42">
        <f t="shared" ref="A266:F266" si="27">SUM(A263,A264,A265)</f>
        <v>0</v>
      </c>
      <c r="B266" s="42">
        <f t="shared" si="27"/>
        <v>0</v>
      </c>
      <c r="C266" s="42">
        <f t="shared" si="27"/>
        <v>4600</v>
      </c>
      <c r="D266" s="42">
        <f t="shared" si="27"/>
        <v>0</v>
      </c>
      <c r="E266" s="42">
        <f t="shared" si="27"/>
        <v>4600</v>
      </c>
      <c r="F266" s="42">
        <f t="shared" si="27"/>
        <v>0</v>
      </c>
      <c r="G266" s="36"/>
      <c r="H266" s="26"/>
      <c r="I266" s="11" t="s">
        <v>337</v>
      </c>
      <c r="J266" s="42">
        <f>SUM(J263,J264,J265)</f>
        <v>5000</v>
      </c>
      <c r="K266" s="5">
        <v>0</v>
      </c>
      <c r="L266" s="42">
        <f>SUM(L263,L264,L265)</f>
        <v>5000</v>
      </c>
    </row>
    <row r="267" spans="1:12" ht="30">
      <c r="A267" s="63"/>
      <c r="B267" s="42"/>
      <c r="C267" s="32"/>
      <c r="D267" s="6"/>
      <c r="E267" s="32"/>
      <c r="F267" s="6"/>
      <c r="G267" s="39">
        <v>38</v>
      </c>
      <c r="H267" s="26"/>
      <c r="I267" s="4" t="s">
        <v>143</v>
      </c>
      <c r="J267" s="42"/>
      <c r="K267" s="12"/>
      <c r="L267" s="93"/>
    </row>
    <row r="268" spans="1:12" ht="15">
      <c r="A268" s="12">
        <v>0</v>
      </c>
      <c r="B268" s="12">
        <v>0</v>
      </c>
      <c r="C268" s="91">
        <v>0</v>
      </c>
      <c r="D268" s="5">
        <v>0</v>
      </c>
      <c r="E268" s="91">
        <v>0</v>
      </c>
      <c r="F268" s="5">
        <v>0</v>
      </c>
      <c r="G268" s="36">
        <v>38</v>
      </c>
      <c r="H268" s="26">
        <v>31</v>
      </c>
      <c r="I268" s="4" t="s">
        <v>235</v>
      </c>
      <c r="J268" s="12">
        <v>0</v>
      </c>
      <c r="K268" s="5">
        <v>0</v>
      </c>
      <c r="L268" s="91">
        <v>0</v>
      </c>
    </row>
    <row r="269" spans="1:12" ht="15">
      <c r="A269" s="12">
        <v>0</v>
      </c>
      <c r="B269" s="12"/>
      <c r="C269" s="91">
        <v>0</v>
      </c>
      <c r="D269" s="5">
        <v>0</v>
      </c>
      <c r="E269" s="91"/>
      <c r="F269" s="5">
        <v>0</v>
      </c>
      <c r="G269" s="36">
        <v>38</v>
      </c>
      <c r="H269" s="26">
        <v>35</v>
      </c>
      <c r="I269" s="4" t="s">
        <v>239</v>
      </c>
      <c r="J269" s="12">
        <v>0</v>
      </c>
      <c r="K269" s="5">
        <v>0</v>
      </c>
      <c r="L269" s="91">
        <v>0</v>
      </c>
    </row>
    <row r="270" spans="1:12" ht="31.5">
      <c r="A270" s="42">
        <f t="shared" ref="A270:F270" si="28">SUM(A268,A269)</f>
        <v>0</v>
      </c>
      <c r="B270" s="42">
        <f t="shared" si="28"/>
        <v>0</v>
      </c>
      <c r="C270" s="42">
        <f t="shared" si="28"/>
        <v>0</v>
      </c>
      <c r="D270" s="42">
        <f t="shared" si="28"/>
        <v>0</v>
      </c>
      <c r="E270" s="42">
        <f t="shared" si="28"/>
        <v>0</v>
      </c>
      <c r="F270" s="42">
        <f t="shared" si="28"/>
        <v>0</v>
      </c>
      <c r="G270" s="36"/>
      <c r="H270" s="26"/>
      <c r="I270" s="11" t="s">
        <v>338</v>
      </c>
      <c r="J270" s="6">
        <f>SUM(J268,J269)</f>
        <v>0</v>
      </c>
      <c r="K270" s="5">
        <v>0</v>
      </c>
      <c r="L270" s="6">
        <f>SUM(L268,L269)</f>
        <v>0</v>
      </c>
    </row>
    <row r="271" spans="1:12" ht="33" customHeight="1">
      <c r="A271" s="20"/>
      <c r="B271" s="12"/>
      <c r="C271" s="96"/>
      <c r="D271" s="5"/>
      <c r="E271" s="96"/>
      <c r="F271" s="5"/>
      <c r="G271" s="39">
        <v>39</v>
      </c>
      <c r="H271" s="26"/>
      <c r="I271" s="40" t="s">
        <v>223</v>
      </c>
      <c r="J271" s="42"/>
      <c r="K271" s="12"/>
      <c r="L271" s="96"/>
    </row>
    <row r="272" spans="1:12" ht="15">
      <c r="A272" s="12">
        <v>0</v>
      </c>
      <c r="B272" s="12">
        <v>0</v>
      </c>
      <c r="C272" s="91">
        <v>0</v>
      </c>
      <c r="D272" s="5">
        <v>0</v>
      </c>
      <c r="E272" s="91">
        <v>0</v>
      </c>
      <c r="F272" s="5">
        <v>0</v>
      </c>
      <c r="G272" s="36">
        <v>39</v>
      </c>
      <c r="H272" s="26">
        <v>31</v>
      </c>
      <c r="I272" s="4" t="s">
        <v>235</v>
      </c>
      <c r="J272" s="12">
        <v>0</v>
      </c>
      <c r="K272" s="5">
        <v>0</v>
      </c>
      <c r="L272" s="91">
        <v>0</v>
      </c>
    </row>
    <row r="273" spans="1:12" ht="15">
      <c r="A273" s="12">
        <v>0</v>
      </c>
      <c r="B273" s="12"/>
      <c r="C273" s="91">
        <v>0</v>
      </c>
      <c r="D273" s="5"/>
      <c r="E273" s="91">
        <v>0</v>
      </c>
      <c r="F273" s="5"/>
      <c r="G273" s="36">
        <v>39</v>
      </c>
      <c r="H273" s="26">
        <v>35</v>
      </c>
      <c r="I273" s="4" t="s">
        <v>239</v>
      </c>
      <c r="J273" s="12">
        <v>0</v>
      </c>
      <c r="K273" s="5">
        <v>0</v>
      </c>
      <c r="L273" s="91">
        <v>0</v>
      </c>
    </row>
    <row r="274" spans="1:12" ht="47.25">
      <c r="A274" s="42">
        <f t="shared" ref="A274:F274" si="29">SUM(A272,A273)</f>
        <v>0</v>
      </c>
      <c r="B274" s="42">
        <f t="shared" si="29"/>
        <v>0</v>
      </c>
      <c r="C274" s="42">
        <f t="shared" si="29"/>
        <v>0</v>
      </c>
      <c r="D274" s="42">
        <f t="shared" si="29"/>
        <v>0</v>
      </c>
      <c r="E274" s="42">
        <f t="shared" si="29"/>
        <v>0</v>
      </c>
      <c r="F274" s="42">
        <f t="shared" si="29"/>
        <v>0</v>
      </c>
      <c r="G274" s="36"/>
      <c r="H274" s="26"/>
      <c r="I274" s="11" t="s">
        <v>339</v>
      </c>
      <c r="J274" s="6">
        <f>SUM(J272,J273)</f>
        <v>0</v>
      </c>
      <c r="K274" s="5">
        <v>0</v>
      </c>
      <c r="L274" s="6">
        <f>SUM(L272,L273)</f>
        <v>0</v>
      </c>
    </row>
    <row r="275" spans="1:12" ht="30">
      <c r="A275" s="63"/>
      <c r="B275" s="42"/>
      <c r="C275" s="32"/>
      <c r="D275" s="35"/>
      <c r="E275" s="32"/>
      <c r="F275" s="35"/>
      <c r="G275" s="39">
        <v>40</v>
      </c>
      <c r="H275" s="26"/>
      <c r="I275" s="4" t="s">
        <v>144</v>
      </c>
      <c r="J275" s="42"/>
      <c r="K275" s="12"/>
      <c r="L275" s="93"/>
    </row>
    <row r="276" spans="1:12" ht="15">
      <c r="A276" s="12">
        <v>0</v>
      </c>
      <c r="B276" s="12">
        <v>0</v>
      </c>
      <c r="C276" s="5">
        <v>900</v>
      </c>
      <c r="D276" s="5">
        <v>0</v>
      </c>
      <c r="E276" s="5">
        <v>0</v>
      </c>
      <c r="F276" s="5">
        <v>0</v>
      </c>
      <c r="G276" s="36">
        <v>40</v>
      </c>
      <c r="H276" s="26">
        <v>31</v>
      </c>
      <c r="I276" s="4" t="s">
        <v>235</v>
      </c>
      <c r="J276" s="12">
        <v>0</v>
      </c>
      <c r="K276" s="5">
        <v>0</v>
      </c>
      <c r="L276" s="5">
        <v>0</v>
      </c>
    </row>
    <row r="277" spans="1:12" ht="15">
      <c r="A277" s="12">
        <v>0</v>
      </c>
      <c r="B277" s="12">
        <v>0</v>
      </c>
      <c r="C277" s="5">
        <v>100</v>
      </c>
      <c r="D277" s="5">
        <v>0</v>
      </c>
      <c r="E277" s="5">
        <v>1000</v>
      </c>
      <c r="F277" s="5">
        <v>0</v>
      </c>
      <c r="G277" s="7" t="s">
        <v>242</v>
      </c>
      <c r="H277" s="26">
        <v>35</v>
      </c>
      <c r="I277" s="4" t="s">
        <v>239</v>
      </c>
      <c r="J277" s="12">
        <v>1000</v>
      </c>
      <c r="K277" s="5">
        <v>0</v>
      </c>
      <c r="L277" s="5">
        <v>1000</v>
      </c>
    </row>
    <row r="278" spans="1:12" ht="47.25">
      <c r="A278" s="42">
        <f t="shared" ref="A278:F278" si="30">SUM(A276,A277)</f>
        <v>0</v>
      </c>
      <c r="B278" s="42">
        <f t="shared" si="30"/>
        <v>0</v>
      </c>
      <c r="C278" s="42">
        <f t="shared" si="30"/>
        <v>1000</v>
      </c>
      <c r="D278" s="42">
        <f t="shared" si="30"/>
        <v>0</v>
      </c>
      <c r="E278" s="42">
        <f t="shared" si="30"/>
        <v>1000</v>
      </c>
      <c r="F278" s="42">
        <f t="shared" si="30"/>
        <v>0</v>
      </c>
      <c r="G278" s="7"/>
      <c r="H278" s="26"/>
      <c r="I278" s="11" t="s">
        <v>340</v>
      </c>
      <c r="J278" s="6">
        <f>SUM(J276,J277)</f>
        <v>1000</v>
      </c>
      <c r="K278" s="5">
        <v>0</v>
      </c>
      <c r="L278" s="6">
        <f>SUM(L276,L277)</f>
        <v>1000</v>
      </c>
    </row>
    <row r="279" spans="1:12" ht="30">
      <c r="A279" s="20"/>
      <c r="B279" s="12"/>
      <c r="C279" s="93"/>
      <c r="D279" s="5"/>
      <c r="E279" s="93"/>
      <c r="F279" s="5"/>
      <c r="G279" s="39">
        <v>41</v>
      </c>
      <c r="H279" s="26"/>
      <c r="I279" s="4" t="s">
        <v>145</v>
      </c>
      <c r="J279" s="42"/>
      <c r="K279" s="12"/>
      <c r="L279" s="93"/>
    </row>
    <row r="280" spans="1:12" ht="15">
      <c r="A280" s="12">
        <v>216</v>
      </c>
      <c r="B280" s="12">
        <v>0</v>
      </c>
      <c r="C280" s="5">
        <v>5500</v>
      </c>
      <c r="D280" s="5">
        <v>0</v>
      </c>
      <c r="E280" s="5">
        <v>5500</v>
      </c>
      <c r="F280" s="5">
        <v>0</v>
      </c>
      <c r="G280" s="36">
        <v>41</v>
      </c>
      <c r="H280" s="26">
        <v>20</v>
      </c>
      <c r="I280" s="4" t="s">
        <v>27</v>
      </c>
      <c r="J280" s="12">
        <v>3000</v>
      </c>
      <c r="K280" s="5">
        <v>0</v>
      </c>
      <c r="L280" s="5">
        <v>3000</v>
      </c>
    </row>
    <row r="281" spans="1:12" ht="15">
      <c r="A281" s="12"/>
      <c r="B281" s="12"/>
      <c r="C281" s="5"/>
      <c r="D281" s="5"/>
      <c r="E281" s="5"/>
      <c r="F281" s="5"/>
      <c r="G281" s="36">
        <v>41</v>
      </c>
      <c r="H281" s="26">
        <v>31</v>
      </c>
      <c r="I281" s="4" t="s">
        <v>235</v>
      </c>
      <c r="J281" s="12">
        <v>0</v>
      </c>
      <c r="K281" s="5">
        <v>0</v>
      </c>
      <c r="L281" s="5">
        <v>0</v>
      </c>
    </row>
    <row r="282" spans="1:12" ht="15">
      <c r="A282" s="12"/>
      <c r="B282" s="12"/>
      <c r="C282" s="5"/>
      <c r="D282" s="5"/>
      <c r="E282" s="5"/>
      <c r="F282" s="5"/>
      <c r="G282" s="36">
        <v>41</v>
      </c>
      <c r="H282" s="26">
        <v>35</v>
      </c>
      <c r="I282" s="4" t="s">
        <v>239</v>
      </c>
      <c r="J282" s="12">
        <v>0</v>
      </c>
      <c r="K282" s="5">
        <v>0</v>
      </c>
      <c r="L282" s="5">
        <v>0</v>
      </c>
    </row>
    <row r="283" spans="1:12" ht="31.5">
      <c r="A283" s="42">
        <f t="shared" ref="A283:F283" si="31">SUM(A280,A281,A282)</f>
        <v>216</v>
      </c>
      <c r="B283" s="42">
        <f t="shared" si="31"/>
        <v>0</v>
      </c>
      <c r="C283" s="42">
        <f t="shared" si="31"/>
        <v>5500</v>
      </c>
      <c r="D283" s="42">
        <f t="shared" si="31"/>
        <v>0</v>
      </c>
      <c r="E283" s="42">
        <f t="shared" si="31"/>
        <v>5500</v>
      </c>
      <c r="F283" s="42">
        <f t="shared" si="31"/>
        <v>0</v>
      </c>
      <c r="G283" s="36"/>
      <c r="H283" s="26"/>
      <c r="I283" s="11" t="s">
        <v>341</v>
      </c>
      <c r="J283" s="6">
        <f>SUM(J280,J281,J282)</f>
        <v>3000</v>
      </c>
      <c r="K283" s="5">
        <v>0</v>
      </c>
      <c r="L283" s="6">
        <f>SUM(L280,L281,L282)</f>
        <v>3000</v>
      </c>
    </row>
    <row r="284" spans="1:12" ht="30">
      <c r="A284" s="12"/>
      <c r="B284" s="12"/>
      <c r="C284" s="5"/>
      <c r="D284" s="5"/>
      <c r="E284" s="5"/>
      <c r="F284" s="5"/>
      <c r="G284" s="39">
        <v>42</v>
      </c>
      <c r="H284" s="26"/>
      <c r="I284" s="4" t="s">
        <v>161</v>
      </c>
      <c r="J284" s="42"/>
      <c r="K284" s="12"/>
      <c r="L284" s="5"/>
    </row>
    <row r="285" spans="1:12" ht="15">
      <c r="A285" s="12">
        <v>0</v>
      </c>
      <c r="B285" s="12">
        <v>0</v>
      </c>
      <c r="C285" s="91">
        <v>200</v>
      </c>
      <c r="D285" s="5">
        <v>0</v>
      </c>
      <c r="E285" s="91">
        <v>200</v>
      </c>
      <c r="F285" s="5">
        <v>0</v>
      </c>
      <c r="G285" s="36">
        <v>42</v>
      </c>
      <c r="H285" s="26">
        <v>11</v>
      </c>
      <c r="I285" s="4" t="s">
        <v>212</v>
      </c>
      <c r="J285" s="12">
        <v>500</v>
      </c>
      <c r="K285" s="5">
        <v>0</v>
      </c>
      <c r="L285" s="12">
        <v>500</v>
      </c>
    </row>
    <row r="286" spans="1:12" ht="15">
      <c r="A286" s="12">
        <v>0</v>
      </c>
      <c r="B286" s="12">
        <v>0</v>
      </c>
      <c r="C286" s="91">
        <v>500</v>
      </c>
      <c r="D286" s="5">
        <v>0</v>
      </c>
      <c r="E286" s="91">
        <v>500</v>
      </c>
      <c r="F286" s="5">
        <v>0</v>
      </c>
      <c r="G286" s="36">
        <v>42</v>
      </c>
      <c r="H286" s="26">
        <v>13</v>
      </c>
      <c r="I286" s="4" t="s">
        <v>24</v>
      </c>
      <c r="J286" s="12">
        <v>1500</v>
      </c>
      <c r="K286" s="5">
        <v>0</v>
      </c>
      <c r="L286" s="12">
        <v>1500</v>
      </c>
    </row>
    <row r="287" spans="1:12" ht="15">
      <c r="A287" s="12">
        <v>0</v>
      </c>
      <c r="B287" s="12">
        <v>0</v>
      </c>
      <c r="C287" s="91">
        <v>3000</v>
      </c>
      <c r="D287" s="5">
        <v>0</v>
      </c>
      <c r="E287" s="91">
        <v>3000</v>
      </c>
      <c r="F287" s="5">
        <v>0</v>
      </c>
      <c r="G287" s="36" t="s">
        <v>163</v>
      </c>
      <c r="H287" s="26">
        <v>14</v>
      </c>
      <c r="I287" s="4" t="s">
        <v>162</v>
      </c>
      <c r="J287" s="12">
        <v>6000</v>
      </c>
      <c r="K287" s="5">
        <v>0</v>
      </c>
      <c r="L287" s="12">
        <v>6000</v>
      </c>
    </row>
    <row r="288" spans="1:12" ht="15">
      <c r="A288" s="12">
        <v>0</v>
      </c>
      <c r="B288" s="12">
        <v>0</v>
      </c>
      <c r="C288" s="91">
        <v>100</v>
      </c>
      <c r="D288" s="5">
        <v>0</v>
      </c>
      <c r="E288" s="91">
        <v>100</v>
      </c>
      <c r="F288" s="5">
        <v>0</v>
      </c>
      <c r="G288" s="36" t="s">
        <v>163</v>
      </c>
      <c r="H288" s="26">
        <v>26</v>
      </c>
      <c r="I288" s="4" t="s">
        <v>213</v>
      </c>
      <c r="J288" s="12">
        <v>500</v>
      </c>
      <c r="K288" s="5">
        <v>0</v>
      </c>
      <c r="L288" s="12">
        <v>500</v>
      </c>
    </row>
    <row r="289" spans="1:12" ht="15">
      <c r="A289" s="12">
        <v>0</v>
      </c>
      <c r="B289" s="12">
        <v>0</v>
      </c>
      <c r="C289" s="91">
        <v>1200</v>
      </c>
      <c r="D289" s="5">
        <v>0</v>
      </c>
      <c r="E289" s="91">
        <v>1200</v>
      </c>
      <c r="F289" s="5">
        <v>0</v>
      </c>
      <c r="G289" s="36" t="s">
        <v>163</v>
      </c>
      <c r="H289" s="26">
        <v>28</v>
      </c>
      <c r="I289" s="4" t="s">
        <v>30</v>
      </c>
      <c r="J289" s="12">
        <v>1500</v>
      </c>
      <c r="K289" s="5">
        <v>0</v>
      </c>
      <c r="L289" s="12">
        <v>1500</v>
      </c>
    </row>
    <row r="290" spans="1:12" ht="31.5">
      <c r="A290" s="42">
        <f t="shared" ref="A290:F290" si="32">SUM(A285:A289)</f>
        <v>0</v>
      </c>
      <c r="B290" s="42">
        <f t="shared" si="32"/>
        <v>0</v>
      </c>
      <c r="C290" s="42">
        <f t="shared" si="32"/>
        <v>5000</v>
      </c>
      <c r="D290" s="42">
        <f t="shared" si="32"/>
        <v>0</v>
      </c>
      <c r="E290" s="42">
        <f t="shared" si="32"/>
        <v>5000</v>
      </c>
      <c r="F290" s="42">
        <f t="shared" si="32"/>
        <v>0</v>
      </c>
      <c r="G290" s="5"/>
      <c r="H290" s="26"/>
      <c r="I290" s="11" t="s">
        <v>211</v>
      </c>
      <c r="J290" s="42">
        <f>SUM(J285:J289)</f>
        <v>10000</v>
      </c>
      <c r="K290" s="5">
        <v>0</v>
      </c>
      <c r="L290" s="42">
        <f>SUM(L285:L289)</f>
        <v>10000</v>
      </c>
    </row>
    <row r="291" spans="1:12" ht="30">
      <c r="A291" s="12"/>
      <c r="B291" s="12"/>
      <c r="C291" s="5"/>
      <c r="D291" s="5"/>
      <c r="E291" s="5"/>
      <c r="F291" s="5"/>
      <c r="G291" s="39">
        <v>43</v>
      </c>
      <c r="H291" s="26"/>
      <c r="I291" s="4" t="s">
        <v>152</v>
      </c>
      <c r="J291" s="42"/>
      <c r="K291" s="12"/>
      <c r="L291" s="95"/>
    </row>
    <row r="292" spans="1:12" ht="15">
      <c r="A292" s="20">
        <v>49000</v>
      </c>
      <c r="B292" s="12">
        <v>0</v>
      </c>
      <c r="C292" s="5">
        <v>293900</v>
      </c>
      <c r="D292" s="5">
        <v>0</v>
      </c>
      <c r="E292" s="5">
        <v>186500</v>
      </c>
      <c r="F292" s="5">
        <v>0</v>
      </c>
      <c r="G292" s="36" t="s">
        <v>172</v>
      </c>
      <c r="H292" s="26">
        <v>31</v>
      </c>
      <c r="I292" s="4" t="s">
        <v>235</v>
      </c>
      <c r="J292" s="12">
        <v>231000</v>
      </c>
      <c r="K292" s="5">
        <v>0</v>
      </c>
      <c r="L292" s="5">
        <v>231000</v>
      </c>
    </row>
    <row r="293" spans="1:12" ht="15">
      <c r="A293" s="20">
        <v>0</v>
      </c>
      <c r="B293" s="12">
        <v>0</v>
      </c>
      <c r="C293" s="5">
        <v>100</v>
      </c>
      <c r="D293" s="5">
        <v>0</v>
      </c>
      <c r="E293" s="5">
        <v>107500</v>
      </c>
      <c r="F293" s="5">
        <v>0</v>
      </c>
      <c r="G293" s="7" t="s">
        <v>172</v>
      </c>
      <c r="H293" s="26">
        <v>35</v>
      </c>
      <c r="I293" s="4" t="s">
        <v>239</v>
      </c>
      <c r="J293" s="12">
        <v>123000</v>
      </c>
      <c r="K293" s="5">
        <v>0</v>
      </c>
      <c r="L293" s="5">
        <v>123000</v>
      </c>
    </row>
    <row r="294" spans="1:12" ht="31.5">
      <c r="A294" s="42">
        <f t="shared" ref="A294:F294" si="33">SUM(A292,A293)</f>
        <v>49000</v>
      </c>
      <c r="B294" s="42">
        <f t="shared" si="33"/>
        <v>0</v>
      </c>
      <c r="C294" s="42">
        <f t="shared" si="33"/>
        <v>294000</v>
      </c>
      <c r="D294" s="42">
        <f t="shared" si="33"/>
        <v>0</v>
      </c>
      <c r="E294" s="42">
        <f t="shared" si="33"/>
        <v>294000</v>
      </c>
      <c r="F294" s="42">
        <f t="shared" si="33"/>
        <v>0</v>
      </c>
      <c r="G294" s="7"/>
      <c r="H294" s="26"/>
      <c r="I294" s="11" t="s">
        <v>342</v>
      </c>
      <c r="J294" s="42">
        <f>SUM(J292,J293)</f>
        <v>354000</v>
      </c>
      <c r="K294" s="5">
        <v>0</v>
      </c>
      <c r="L294" s="42">
        <f>SUM(L292,L293)</f>
        <v>354000</v>
      </c>
    </row>
    <row r="295" spans="1:12" ht="33.75" customHeight="1">
      <c r="A295" s="12"/>
      <c r="B295" s="12"/>
      <c r="C295" s="96"/>
      <c r="D295" s="5"/>
      <c r="E295" s="96"/>
      <c r="F295" s="5"/>
      <c r="G295" s="39">
        <v>44</v>
      </c>
      <c r="H295" s="26"/>
      <c r="I295" s="4" t="s">
        <v>153</v>
      </c>
      <c r="J295" s="42"/>
      <c r="K295" s="12"/>
      <c r="L295" s="96"/>
    </row>
    <row r="296" spans="1:12" ht="15">
      <c r="A296" s="20">
        <v>10000</v>
      </c>
      <c r="B296" s="12">
        <v>0</v>
      </c>
      <c r="C296" s="5">
        <v>15000</v>
      </c>
      <c r="D296" s="5">
        <v>0</v>
      </c>
      <c r="E296" s="5">
        <v>15000</v>
      </c>
      <c r="F296" s="5">
        <v>0</v>
      </c>
      <c r="G296" s="36">
        <v>44</v>
      </c>
      <c r="H296" s="26">
        <v>31</v>
      </c>
      <c r="I296" s="4" t="s">
        <v>235</v>
      </c>
      <c r="J296" s="12">
        <v>10000</v>
      </c>
      <c r="K296" s="5">
        <v>0</v>
      </c>
      <c r="L296" s="5">
        <v>10000</v>
      </c>
    </row>
    <row r="297" spans="1:12" ht="15">
      <c r="A297" s="20">
        <v>0</v>
      </c>
      <c r="B297" s="12"/>
      <c r="C297" s="5">
        <v>0</v>
      </c>
      <c r="D297" s="5"/>
      <c r="E297" s="5">
        <v>0</v>
      </c>
      <c r="F297" s="5"/>
      <c r="G297" s="36">
        <v>44</v>
      </c>
      <c r="H297" s="26">
        <v>35</v>
      </c>
      <c r="I297" s="4" t="s">
        <v>239</v>
      </c>
      <c r="J297" s="12">
        <v>0</v>
      </c>
      <c r="K297" s="5">
        <v>0</v>
      </c>
      <c r="L297" s="5">
        <v>0</v>
      </c>
    </row>
    <row r="298" spans="1:12" ht="31.5">
      <c r="A298" s="42">
        <f t="shared" ref="A298:F298" si="34">SUM(A296,A297)</f>
        <v>10000</v>
      </c>
      <c r="B298" s="42">
        <f t="shared" si="34"/>
        <v>0</v>
      </c>
      <c r="C298" s="42">
        <f t="shared" si="34"/>
        <v>15000</v>
      </c>
      <c r="D298" s="42">
        <f t="shared" si="34"/>
        <v>0</v>
      </c>
      <c r="E298" s="42">
        <f t="shared" si="34"/>
        <v>15000</v>
      </c>
      <c r="F298" s="42">
        <f t="shared" si="34"/>
        <v>0</v>
      </c>
      <c r="G298" s="36"/>
      <c r="H298" s="26"/>
      <c r="I298" s="11" t="s">
        <v>343</v>
      </c>
      <c r="J298" s="6">
        <f>SUM(J296,J297)</f>
        <v>10000</v>
      </c>
      <c r="K298" s="5">
        <v>0</v>
      </c>
      <c r="L298" s="6">
        <f>SUM(L296,L297)</f>
        <v>10000</v>
      </c>
    </row>
    <row r="299" spans="1:12" ht="30">
      <c r="A299" s="12"/>
      <c r="B299" s="12"/>
      <c r="C299" s="96"/>
      <c r="D299" s="5"/>
      <c r="E299" s="96"/>
      <c r="F299" s="5"/>
      <c r="G299" s="39">
        <v>45</v>
      </c>
      <c r="H299" s="26"/>
      <c r="I299" s="4" t="s">
        <v>155</v>
      </c>
      <c r="J299" s="6"/>
      <c r="K299" s="5"/>
      <c r="L299" s="96"/>
    </row>
    <row r="300" spans="1:12" ht="15">
      <c r="A300" s="20">
        <v>16918</v>
      </c>
      <c r="B300" s="12">
        <v>0</v>
      </c>
      <c r="C300" s="5">
        <v>17400</v>
      </c>
      <c r="D300" s="5">
        <v>0</v>
      </c>
      <c r="E300" s="5">
        <v>7500</v>
      </c>
      <c r="F300" s="5">
        <v>0</v>
      </c>
      <c r="G300" s="36">
        <v>45</v>
      </c>
      <c r="H300" s="26">
        <v>31</v>
      </c>
      <c r="I300" s="4" t="s">
        <v>235</v>
      </c>
      <c r="J300" s="5">
        <v>7000</v>
      </c>
      <c r="K300" s="5">
        <v>0</v>
      </c>
      <c r="L300" s="5">
        <v>7000</v>
      </c>
    </row>
    <row r="301" spans="1:12" ht="15">
      <c r="A301" s="20">
        <v>0</v>
      </c>
      <c r="B301" s="12">
        <v>0</v>
      </c>
      <c r="C301" s="5">
        <v>100</v>
      </c>
      <c r="D301" s="5">
        <v>0</v>
      </c>
      <c r="E301" s="5">
        <v>10000</v>
      </c>
      <c r="F301" s="5">
        <v>0</v>
      </c>
      <c r="G301" s="36">
        <v>45</v>
      </c>
      <c r="H301" s="26">
        <v>35</v>
      </c>
      <c r="I301" s="4" t="s">
        <v>239</v>
      </c>
      <c r="J301" s="5">
        <v>11000</v>
      </c>
      <c r="K301" s="5">
        <v>0</v>
      </c>
      <c r="L301" s="5">
        <v>11000</v>
      </c>
    </row>
    <row r="302" spans="1:12" ht="47.25">
      <c r="A302" s="42">
        <f t="shared" ref="A302:F302" si="35">SUM(A300,A301)</f>
        <v>16918</v>
      </c>
      <c r="B302" s="42">
        <f t="shared" si="35"/>
        <v>0</v>
      </c>
      <c r="C302" s="42">
        <f t="shared" si="35"/>
        <v>17500</v>
      </c>
      <c r="D302" s="42">
        <f t="shared" si="35"/>
        <v>0</v>
      </c>
      <c r="E302" s="42">
        <f t="shared" si="35"/>
        <v>17500</v>
      </c>
      <c r="F302" s="42">
        <f t="shared" si="35"/>
        <v>0</v>
      </c>
      <c r="G302" s="36"/>
      <c r="H302" s="26"/>
      <c r="I302" s="11" t="s">
        <v>344</v>
      </c>
      <c r="J302" s="6">
        <f>SUM(J300,J301)</f>
        <v>18000</v>
      </c>
      <c r="K302" s="5">
        <v>0</v>
      </c>
      <c r="L302" s="6">
        <f>SUM(L300,L301)</f>
        <v>18000</v>
      </c>
    </row>
    <row r="303" spans="1:12">
      <c r="A303" s="12"/>
      <c r="B303" s="12"/>
      <c r="C303" s="96"/>
      <c r="D303" s="5"/>
      <c r="E303" s="96"/>
      <c r="F303" s="5"/>
      <c r="G303" s="39">
        <v>46</v>
      </c>
      <c r="H303" s="26"/>
      <c r="I303" s="4" t="s">
        <v>168</v>
      </c>
      <c r="J303" s="6"/>
      <c r="K303" s="5"/>
      <c r="L303" s="96"/>
    </row>
    <row r="304" spans="1:12" ht="15">
      <c r="A304" s="20">
        <v>2000</v>
      </c>
      <c r="B304" s="12">
        <v>0</v>
      </c>
      <c r="C304" s="5">
        <v>7500</v>
      </c>
      <c r="D304" s="5">
        <v>0</v>
      </c>
      <c r="E304" s="5">
        <v>7500</v>
      </c>
      <c r="F304" s="5">
        <v>0</v>
      </c>
      <c r="G304" s="36">
        <v>46</v>
      </c>
      <c r="H304" s="26">
        <v>31</v>
      </c>
      <c r="I304" s="4" t="s">
        <v>235</v>
      </c>
      <c r="J304" s="5">
        <v>2000</v>
      </c>
      <c r="K304" s="5">
        <v>0</v>
      </c>
      <c r="L304" s="5">
        <v>2000</v>
      </c>
    </row>
    <row r="305" spans="1:12" ht="15">
      <c r="A305" s="20">
        <v>0</v>
      </c>
      <c r="B305" s="12"/>
      <c r="C305" s="5">
        <v>0</v>
      </c>
      <c r="D305" s="5"/>
      <c r="E305" s="5">
        <v>0</v>
      </c>
      <c r="F305" s="5"/>
      <c r="G305" s="36">
        <v>46</v>
      </c>
      <c r="H305" s="26">
        <v>35</v>
      </c>
      <c r="I305" s="4" t="s">
        <v>239</v>
      </c>
      <c r="J305" s="5">
        <v>0</v>
      </c>
      <c r="K305" s="5">
        <v>0</v>
      </c>
      <c r="L305" s="5">
        <v>0</v>
      </c>
    </row>
    <row r="306" spans="1:12" ht="31.5">
      <c r="A306" s="42">
        <f t="shared" ref="A306:F306" si="36">SUM(A304,A305)</f>
        <v>2000</v>
      </c>
      <c r="B306" s="42">
        <f t="shared" si="36"/>
        <v>0</v>
      </c>
      <c r="C306" s="42">
        <f t="shared" si="36"/>
        <v>7500</v>
      </c>
      <c r="D306" s="42">
        <f t="shared" si="36"/>
        <v>0</v>
      </c>
      <c r="E306" s="42">
        <f t="shared" si="36"/>
        <v>7500</v>
      </c>
      <c r="F306" s="42">
        <f t="shared" si="36"/>
        <v>0</v>
      </c>
      <c r="G306" s="36"/>
      <c r="H306" s="26"/>
      <c r="I306" s="11" t="s">
        <v>345</v>
      </c>
      <c r="J306" s="6">
        <f>SUM(J304,J305)</f>
        <v>2000</v>
      </c>
      <c r="K306" s="5">
        <v>0</v>
      </c>
      <c r="L306" s="6">
        <f>SUM(L304,L305)</f>
        <v>2000</v>
      </c>
    </row>
    <row r="307" spans="1:12" ht="35.25" customHeight="1">
      <c r="A307" s="12"/>
      <c r="B307" s="12"/>
      <c r="C307" s="96"/>
      <c r="D307" s="5"/>
      <c r="E307" s="96"/>
      <c r="F307" s="5"/>
      <c r="G307" s="39">
        <v>47</v>
      </c>
      <c r="H307" s="26"/>
      <c r="I307" s="4" t="s">
        <v>158</v>
      </c>
      <c r="J307" s="6"/>
      <c r="K307" s="5"/>
      <c r="L307" s="96"/>
    </row>
    <row r="308" spans="1:12" ht="15">
      <c r="A308" s="20">
        <v>0</v>
      </c>
      <c r="B308" s="12">
        <v>0</v>
      </c>
      <c r="C308" s="5">
        <v>0</v>
      </c>
      <c r="D308" s="5">
        <v>0</v>
      </c>
      <c r="E308" s="5">
        <v>0</v>
      </c>
      <c r="F308" s="5">
        <v>0</v>
      </c>
      <c r="G308" s="36">
        <v>47</v>
      </c>
      <c r="H308" s="26">
        <v>31</v>
      </c>
      <c r="I308" s="4" t="s">
        <v>235</v>
      </c>
      <c r="J308" s="5">
        <v>0</v>
      </c>
      <c r="K308" s="5">
        <v>0</v>
      </c>
      <c r="L308" s="5">
        <v>0</v>
      </c>
    </row>
    <row r="309" spans="1:12" ht="15">
      <c r="A309" s="20">
        <v>0</v>
      </c>
      <c r="B309" s="12">
        <v>0</v>
      </c>
      <c r="C309" s="5">
        <v>20000</v>
      </c>
      <c r="D309" s="5">
        <v>0</v>
      </c>
      <c r="E309" s="5">
        <v>20000</v>
      </c>
      <c r="F309" s="5">
        <v>0</v>
      </c>
      <c r="G309" s="36">
        <v>47</v>
      </c>
      <c r="H309" s="26">
        <v>35</v>
      </c>
      <c r="I309" s="4" t="s">
        <v>239</v>
      </c>
      <c r="J309" s="5">
        <v>10000</v>
      </c>
      <c r="K309" s="5">
        <v>0</v>
      </c>
      <c r="L309" s="5">
        <v>10000</v>
      </c>
    </row>
    <row r="310" spans="1:12" ht="31.5">
      <c r="A310" s="42">
        <f t="shared" ref="A310:F310" si="37">SUM(A308,A309)</f>
        <v>0</v>
      </c>
      <c r="B310" s="42">
        <f t="shared" si="37"/>
        <v>0</v>
      </c>
      <c r="C310" s="42">
        <f t="shared" si="37"/>
        <v>20000</v>
      </c>
      <c r="D310" s="42">
        <f t="shared" si="37"/>
        <v>0</v>
      </c>
      <c r="E310" s="42">
        <f t="shared" si="37"/>
        <v>20000</v>
      </c>
      <c r="F310" s="42">
        <f t="shared" si="37"/>
        <v>0</v>
      </c>
      <c r="G310" s="36"/>
      <c r="H310" s="26"/>
      <c r="I310" s="11" t="s">
        <v>346</v>
      </c>
      <c r="J310" s="6">
        <f>SUM(J308,J309)</f>
        <v>10000</v>
      </c>
      <c r="K310" s="5">
        <v>0</v>
      </c>
      <c r="L310" s="6">
        <f>SUM(L308,L309)</f>
        <v>10000</v>
      </c>
    </row>
    <row r="311" spans="1:12" ht="30">
      <c r="A311" s="12"/>
      <c r="B311" s="12"/>
      <c r="C311" s="96"/>
      <c r="D311" s="5"/>
      <c r="E311" s="96"/>
      <c r="F311" s="5"/>
      <c r="G311" s="39">
        <v>48</v>
      </c>
      <c r="H311" s="26"/>
      <c r="I311" s="4" t="s">
        <v>159</v>
      </c>
      <c r="J311" s="6"/>
      <c r="K311" s="5"/>
      <c r="L311" s="96"/>
    </row>
    <row r="312" spans="1:12" ht="15">
      <c r="A312" s="20">
        <v>0</v>
      </c>
      <c r="B312" s="12">
        <v>0</v>
      </c>
      <c r="C312" s="5">
        <v>10000</v>
      </c>
      <c r="D312" s="5">
        <v>0</v>
      </c>
      <c r="E312" s="5">
        <v>10000</v>
      </c>
      <c r="F312" s="5">
        <v>0</v>
      </c>
      <c r="G312" s="36">
        <v>48</v>
      </c>
      <c r="H312" s="26">
        <v>31</v>
      </c>
      <c r="I312" s="4" t="s">
        <v>235</v>
      </c>
      <c r="J312" s="5">
        <v>1000</v>
      </c>
      <c r="K312" s="5">
        <v>0</v>
      </c>
      <c r="L312" s="5">
        <v>1000</v>
      </c>
    </row>
    <row r="313" spans="1:12" ht="15">
      <c r="A313" s="20">
        <v>0</v>
      </c>
      <c r="B313" s="12"/>
      <c r="C313" s="5">
        <v>0</v>
      </c>
      <c r="D313" s="5"/>
      <c r="E313" s="5">
        <v>0</v>
      </c>
      <c r="F313" s="5"/>
      <c r="G313" s="36">
        <v>48</v>
      </c>
      <c r="H313" s="26">
        <v>35</v>
      </c>
      <c r="I313" s="4" t="s">
        <v>239</v>
      </c>
      <c r="J313" s="5">
        <v>1500</v>
      </c>
      <c r="K313" s="5">
        <v>0</v>
      </c>
      <c r="L313" s="5">
        <v>1500</v>
      </c>
    </row>
    <row r="314" spans="1:12" ht="31.5">
      <c r="A314" s="42">
        <f t="shared" ref="A314:F314" si="38">SUM(A312,A313)</f>
        <v>0</v>
      </c>
      <c r="B314" s="42">
        <f t="shared" si="38"/>
        <v>0</v>
      </c>
      <c r="C314" s="42">
        <f t="shared" si="38"/>
        <v>10000</v>
      </c>
      <c r="D314" s="42">
        <f t="shared" si="38"/>
        <v>0</v>
      </c>
      <c r="E314" s="42">
        <f t="shared" si="38"/>
        <v>10000</v>
      </c>
      <c r="F314" s="42">
        <f t="shared" si="38"/>
        <v>0</v>
      </c>
      <c r="G314" s="36"/>
      <c r="H314" s="26"/>
      <c r="I314" s="11" t="s">
        <v>347</v>
      </c>
      <c r="J314" s="6">
        <f>SUM(J312,J313)</f>
        <v>2500</v>
      </c>
      <c r="K314" s="5">
        <v>0</v>
      </c>
      <c r="L314" s="6">
        <f>SUM(L312,L313)</f>
        <v>2500</v>
      </c>
    </row>
    <row r="315" spans="1:12" ht="30">
      <c r="A315" s="20"/>
      <c r="B315" s="12"/>
      <c r="C315" s="5"/>
      <c r="D315" s="5"/>
      <c r="E315" s="5"/>
      <c r="F315" s="5"/>
      <c r="G315" s="36">
        <v>49</v>
      </c>
      <c r="H315" s="26"/>
      <c r="I315" s="4" t="s">
        <v>218</v>
      </c>
      <c r="J315" s="6"/>
      <c r="K315" s="5"/>
      <c r="L315" s="5"/>
    </row>
    <row r="316" spans="1:12" ht="15">
      <c r="A316" s="20">
        <v>0</v>
      </c>
      <c r="B316" s="12">
        <v>0</v>
      </c>
      <c r="C316" s="12">
        <v>100</v>
      </c>
      <c r="D316" s="12">
        <v>0</v>
      </c>
      <c r="E316" s="12">
        <v>0</v>
      </c>
      <c r="F316" s="12">
        <v>0</v>
      </c>
      <c r="G316" s="36">
        <v>49</v>
      </c>
      <c r="H316" s="26">
        <v>31</v>
      </c>
      <c r="I316" s="4" t="s">
        <v>235</v>
      </c>
      <c r="J316" s="5">
        <v>0</v>
      </c>
      <c r="K316" s="5">
        <v>0</v>
      </c>
      <c r="L316" s="5">
        <v>0</v>
      </c>
    </row>
    <row r="317" spans="1:12" ht="15">
      <c r="A317" s="20">
        <v>0</v>
      </c>
      <c r="B317" s="12">
        <v>0</v>
      </c>
      <c r="C317" s="5">
        <v>47900</v>
      </c>
      <c r="D317" s="5">
        <v>0</v>
      </c>
      <c r="E317" s="5">
        <v>48000</v>
      </c>
      <c r="F317" s="5">
        <v>0</v>
      </c>
      <c r="G317" s="36">
        <v>49</v>
      </c>
      <c r="H317" s="26">
        <v>35</v>
      </c>
      <c r="I317" s="4" t="s">
        <v>239</v>
      </c>
      <c r="J317" s="5">
        <v>20000</v>
      </c>
      <c r="K317" s="5">
        <v>0</v>
      </c>
      <c r="L317" s="5">
        <v>20000</v>
      </c>
    </row>
    <row r="318" spans="1:12" ht="31.5">
      <c r="A318" s="42">
        <f t="shared" ref="A318:F318" si="39">SUM(A316,A317)</f>
        <v>0</v>
      </c>
      <c r="B318" s="42">
        <f t="shared" si="39"/>
        <v>0</v>
      </c>
      <c r="C318" s="42">
        <f t="shared" si="39"/>
        <v>48000</v>
      </c>
      <c r="D318" s="42">
        <f t="shared" si="39"/>
        <v>0</v>
      </c>
      <c r="E318" s="42">
        <f t="shared" si="39"/>
        <v>48000</v>
      </c>
      <c r="F318" s="42">
        <f t="shared" si="39"/>
        <v>0</v>
      </c>
      <c r="G318" s="36"/>
      <c r="H318" s="26"/>
      <c r="I318" s="11" t="s">
        <v>348</v>
      </c>
      <c r="J318" s="6">
        <f>SUM(J316,J317)</f>
        <v>20000</v>
      </c>
      <c r="K318" s="5">
        <v>0</v>
      </c>
      <c r="L318" s="6">
        <f>SUM(L316,L317)</f>
        <v>20000</v>
      </c>
    </row>
    <row r="319" spans="1:12" ht="30">
      <c r="A319" s="63"/>
      <c r="B319" s="42"/>
      <c r="C319" s="42"/>
      <c r="D319" s="42"/>
      <c r="E319" s="42"/>
      <c r="F319" s="42"/>
      <c r="G319" s="36">
        <v>50</v>
      </c>
      <c r="H319" s="26"/>
      <c r="I319" s="4" t="s">
        <v>214</v>
      </c>
      <c r="J319" s="6"/>
      <c r="K319" s="5"/>
      <c r="L319" s="5"/>
    </row>
    <row r="320" spans="1:12">
      <c r="A320" s="63">
        <v>0</v>
      </c>
      <c r="B320" s="42">
        <v>0</v>
      </c>
      <c r="C320" s="5">
        <v>20000</v>
      </c>
      <c r="D320" s="5">
        <v>0</v>
      </c>
      <c r="E320" s="5">
        <v>0</v>
      </c>
      <c r="F320" s="5">
        <v>0</v>
      </c>
      <c r="G320" s="36">
        <v>50</v>
      </c>
      <c r="H320" s="26">
        <v>31</v>
      </c>
      <c r="I320" s="4" t="s">
        <v>235</v>
      </c>
      <c r="J320" s="5">
        <v>1000</v>
      </c>
      <c r="K320" s="5">
        <v>0</v>
      </c>
      <c r="L320" s="5">
        <v>1000</v>
      </c>
    </row>
    <row r="321" spans="1:12">
      <c r="A321" s="63">
        <v>0</v>
      </c>
      <c r="B321" s="42"/>
      <c r="C321" s="5">
        <v>0</v>
      </c>
      <c r="D321" s="5"/>
      <c r="E321" s="5">
        <v>20000</v>
      </c>
      <c r="F321" s="5"/>
      <c r="G321" s="36">
        <v>50</v>
      </c>
      <c r="H321" s="26">
        <v>35</v>
      </c>
      <c r="I321" s="4" t="s">
        <v>239</v>
      </c>
      <c r="J321" s="5">
        <v>1000</v>
      </c>
      <c r="K321" s="5">
        <v>0</v>
      </c>
      <c r="L321" s="5">
        <v>1000</v>
      </c>
    </row>
    <row r="322" spans="1:12" ht="31.5">
      <c r="A322" s="42">
        <f t="shared" ref="A322:F322" si="40">SUM(A320,A321)</f>
        <v>0</v>
      </c>
      <c r="B322" s="42">
        <f t="shared" si="40"/>
        <v>0</v>
      </c>
      <c r="C322" s="42">
        <f t="shared" si="40"/>
        <v>20000</v>
      </c>
      <c r="D322" s="42">
        <f t="shared" si="40"/>
        <v>0</v>
      </c>
      <c r="E322" s="42">
        <f t="shared" si="40"/>
        <v>20000</v>
      </c>
      <c r="F322" s="42">
        <f t="shared" si="40"/>
        <v>0</v>
      </c>
      <c r="G322" s="36"/>
      <c r="H322" s="26"/>
      <c r="I322" s="11" t="s">
        <v>349</v>
      </c>
      <c r="J322" s="6">
        <f>SUM(J320,J321)</f>
        <v>2000</v>
      </c>
      <c r="K322" s="5">
        <v>0</v>
      </c>
      <c r="L322" s="6">
        <f>SUM(L320,L321)</f>
        <v>2000</v>
      </c>
    </row>
    <row r="323" spans="1:12" ht="30">
      <c r="A323" s="63"/>
      <c r="B323" s="42"/>
      <c r="C323" s="35"/>
      <c r="D323" s="6"/>
      <c r="E323" s="35"/>
      <c r="F323" s="6"/>
      <c r="G323" s="36">
        <v>51</v>
      </c>
      <c r="H323" s="26"/>
      <c r="I323" s="4" t="s">
        <v>215</v>
      </c>
      <c r="J323" s="6"/>
      <c r="K323" s="5"/>
      <c r="L323" s="96"/>
    </row>
    <row r="324" spans="1:12">
      <c r="A324" s="63">
        <v>0</v>
      </c>
      <c r="B324" s="42">
        <v>0</v>
      </c>
      <c r="C324" s="5">
        <v>8400</v>
      </c>
      <c r="D324" s="5">
        <v>0</v>
      </c>
      <c r="E324" s="5">
        <v>8400</v>
      </c>
      <c r="F324" s="5">
        <v>0</v>
      </c>
      <c r="G324" s="36">
        <v>51</v>
      </c>
      <c r="H324" s="26">
        <v>31</v>
      </c>
      <c r="I324" s="4" t="s">
        <v>235</v>
      </c>
      <c r="J324" s="5">
        <v>1000</v>
      </c>
      <c r="K324" s="5">
        <v>0</v>
      </c>
      <c r="L324" s="5">
        <v>1000</v>
      </c>
    </row>
    <row r="325" spans="1:12">
      <c r="A325" s="63"/>
      <c r="B325" s="42"/>
      <c r="C325" s="5">
        <v>0</v>
      </c>
      <c r="D325" s="5"/>
      <c r="E325" s="5">
        <v>0</v>
      </c>
      <c r="F325" s="5"/>
      <c r="G325" s="36">
        <v>51</v>
      </c>
      <c r="H325" s="26">
        <v>35</v>
      </c>
      <c r="I325" s="4" t="s">
        <v>239</v>
      </c>
      <c r="J325" s="5">
        <v>0</v>
      </c>
      <c r="K325" s="5">
        <v>0</v>
      </c>
      <c r="L325" s="5">
        <v>0</v>
      </c>
    </row>
    <row r="326" spans="1:12" ht="31.5">
      <c r="A326" s="42">
        <f t="shared" ref="A326:F326" si="41">SUM(A324,A325)</f>
        <v>0</v>
      </c>
      <c r="B326" s="42">
        <f t="shared" si="41"/>
        <v>0</v>
      </c>
      <c r="C326" s="42">
        <f t="shared" si="41"/>
        <v>8400</v>
      </c>
      <c r="D326" s="42">
        <f t="shared" si="41"/>
        <v>0</v>
      </c>
      <c r="E326" s="42">
        <f t="shared" si="41"/>
        <v>8400</v>
      </c>
      <c r="F326" s="42">
        <f t="shared" si="41"/>
        <v>0</v>
      </c>
      <c r="G326" s="36"/>
      <c r="H326" s="26"/>
      <c r="I326" s="11" t="s">
        <v>350</v>
      </c>
      <c r="J326" s="6">
        <f>SUM(J324,J325)</f>
        <v>1000</v>
      </c>
      <c r="K326" s="5">
        <v>0</v>
      </c>
      <c r="L326" s="6">
        <f>SUM(L324,L325)</f>
        <v>1000</v>
      </c>
    </row>
    <row r="327" spans="1:12" ht="30">
      <c r="A327" s="63"/>
      <c r="B327" s="42"/>
      <c r="C327" s="42"/>
      <c r="D327" s="42"/>
      <c r="E327" s="42"/>
      <c r="F327" s="42"/>
      <c r="G327" s="36">
        <v>52</v>
      </c>
      <c r="H327" s="14"/>
      <c r="I327" s="4" t="s">
        <v>216</v>
      </c>
      <c r="J327" s="6"/>
      <c r="K327" s="5"/>
      <c r="L327" s="5"/>
    </row>
    <row r="328" spans="1:12">
      <c r="A328" s="63">
        <v>0</v>
      </c>
      <c r="B328" s="42">
        <v>0</v>
      </c>
      <c r="C328" s="5">
        <v>9900</v>
      </c>
      <c r="D328" s="5">
        <v>0</v>
      </c>
      <c r="E328" s="5">
        <v>0</v>
      </c>
      <c r="F328" s="5">
        <v>0</v>
      </c>
      <c r="G328" s="36">
        <v>52</v>
      </c>
      <c r="H328" s="26">
        <v>31</v>
      </c>
      <c r="I328" s="4" t="s">
        <v>235</v>
      </c>
      <c r="J328" s="5">
        <v>0</v>
      </c>
      <c r="K328" s="5">
        <v>0</v>
      </c>
      <c r="L328" s="5">
        <v>0</v>
      </c>
    </row>
    <row r="329" spans="1:12">
      <c r="A329" s="63">
        <v>0</v>
      </c>
      <c r="B329" s="42">
        <v>0</v>
      </c>
      <c r="C329" s="5">
        <v>100</v>
      </c>
      <c r="D329" s="5">
        <v>0</v>
      </c>
      <c r="E329" s="5">
        <v>10000</v>
      </c>
      <c r="F329" s="5">
        <v>0</v>
      </c>
      <c r="G329" s="36">
        <v>52</v>
      </c>
      <c r="H329" s="26">
        <v>35</v>
      </c>
      <c r="I329" s="4" t="s">
        <v>239</v>
      </c>
      <c r="J329" s="5">
        <v>0</v>
      </c>
      <c r="K329" s="5">
        <v>0</v>
      </c>
      <c r="L329" s="5">
        <v>0</v>
      </c>
    </row>
    <row r="330" spans="1:12" ht="31.5">
      <c r="A330" s="42">
        <f t="shared" ref="A330:F330" si="42">SUM(A328,A329)</f>
        <v>0</v>
      </c>
      <c r="B330" s="42">
        <f t="shared" si="42"/>
        <v>0</v>
      </c>
      <c r="C330" s="42">
        <f t="shared" si="42"/>
        <v>10000</v>
      </c>
      <c r="D330" s="42">
        <f t="shared" si="42"/>
        <v>0</v>
      </c>
      <c r="E330" s="42">
        <f t="shared" si="42"/>
        <v>10000</v>
      </c>
      <c r="F330" s="42">
        <f t="shared" si="42"/>
        <v>0</v>
      </c>
      <c r="G330" s="36"/>
      <c r="H330" s="26"/>
      <c r="I330" s="11" t="s">
        <v>351</v>
      </c>
      <c r="J330" s="6">
        <f>SUM(J328,J329)</f>
        <v>0</v>
      </c>
      <c r="K330" s="5">
        <v>0</v>
      </c>
      <c r="L330" s="6">
        <f>SUM(L328,L329)</f>
        <v>0</v>
      </c>
    </row>
    <row r="331" spans="1:12" ht="30">
      <c r="A331" s="63"/>
      <c r="B331" s="42"/>
      <c r="C331" s="42"/>
      <c r="D331" s="42"/>
      <c r="E331" s="42"/>
      <c r="F331" s="42"/>
      <c r="G331" s="36">
        <v>53</v>
      </c>
      <c r="H331" s="26"/>
      <c r="I331" s="4" t="s">
        <v>217</v>
      </c>
      <c r="J331" s="6"/>
      <c r="K331" s="5"/>
      <c r="L331" s="5"/>
    </row>
    <row r="332" spans="1:12" ht="15">
      <c r="A332" s="20">
        <v>0</v>
      </c>
      <c r="B332" s="12">
        <v>0</v>
      </c>
      <c r="C332" s="5">
        <v>0</v>
      </c>
      <c r="D332" s="5">
        <v>0</v>
      </c>
      <c r="E332" s="5">
        <v>0</v>
      </c>
      <c r="F332" s="5">
        <v>0</v>
      </c>
      <c r="G332" s="36">
        <v>53</v>
      </c>
      <c r="H332" s="26">
        <v>28</v>
      </c>
      <c r="I332" s="4" t="s">
        <v>231</v>
      </c>
      <c r="J332" s="5">
        <v>0</v>
      </c>
      <c r="K332" s="5">
        <v>0</v>
      </c>
      <c r="L332" s="5">
        <v>0</v>
      </c>
    </row>
    <row r="333" spans="1:12" ht="31.5">
      <c r="A333" s="12">
        <f t="shared" ref="A333:F333" si="43">SUM(A331,A332)</f>
        <v>0</v>
      </c>
      <c r="B333" s="12">
        <f t="shared" si="43"/>
        <v>0</v>
      </c>
      <c r="C333" s="12">
        <f t="shared" si="43"/>
        <v>0</v>
      </c>
      <c r="D333" s="12">
        <f t="shared" si="43"/>
        <v>0</v>
      </c>
      <c r="E333" s="12">
        <f t="shared" si="43"/>
        <v>0</v>
      </c>
      <c r="F333" s="12">
        <f t="shared" si="43"/>
        <v>0</v>
      </c>
      <c r="G333" s="36"/>
      <c r="H333" s="26"/>
      <c r="I333" s="11" t="s">
        <v>352</v>
      </c>
      <c r="J333" s="6">
        <f>SUM(J331,J332)</f>
        <v>0</v>
      </c>
      <c r="K333" s="5">
        <v>0</v>
      </c>
      <c r="L333" s="6">
        <f>SUM(L332)</f>
        <v>0</v>
      </c>
    </row>
    <row r="334" spans="1:12" ht="45">
      <c r="A334" s="20"/>
      <c r="B334" s="12"/>
      <c r="C334" s="5"/>
      <c r="D334" s="5"/>
      <c r="E334" s="5"/>
      <c r="F334" s="5"/>
      <c r="G334" s="36">
        <v>54</v>
      </c>
      <c r="H334" s="26"/>
      <c r="I334" s="4" t="s">
        <v>384</v>
      </c>
      <c r="J334" s="6"/>
      <c r="K334" s="5"/>
      <c r="L334" s="5"/>
    </row>
    <row r="335" spans="1:12" ht="15">
      <c r="A335" s="20">
        <v>0</v>
      </c>
      <c r="B335" s="12">
        <v>0</v>
      </c>
      <c r="C335" s="5">
        <v>0</v>
      </c>
      <c r="D335" s="5">
        <v>0</v>
      </c>
      <c r="E335" s="5">
        <v>0</v>
      </c>
      <c r="F335" s="5">
        <v>0</v>
      </c>
      <c r="G335" s="36">
        <v>54</v>
      </c>
      <c r="H335" s="26">
        <v>28</v>
      </c>
      <c r="I335" s="4" t="s">
        <v>231</v>
      </c>
      <c r="J335" s="5">
        <v>10000</v>
      </c>
      <c r="K335" s="5"/>
      <c r="L335" s="5">
        <v>10000</v>
      </c>
    </row>
    <row r="336" spans="1:12" ht="47.25">
      <c r="A336" s="12">
        <f t="shared" ref="A336:F336" si="44">SUM(A335)</f>
        <v>0</v>
      </c>
      <c r="B336" s="12">
        <f t="shared" si="44"/>
        <v>0</v>
      </c>
      <c r="C336" s="12">
        <f t="shared" si="44"/>
        <v>0</v>
      </c>
      <c r="D336" s="12">
        <f t="shared" si="44"/>
        <v>0</v>
      </c>
      <c r="E336" s="12">
        <f t="shared" si="44"/>
        <v>0</v>
      </c>
      <c r="F336" s="12">
        <f t="shared" si="44"/>
        <v>0</v>
      </c>
      <c r="G336" s="36"/>
      <c r="H336" s="26"/>
      <c r="I336" s="11" t="s">
        <v>396</v>
      </c>
      <c r="J336" s="6">
        <f>SUM(J335)</f>
        <v>10000</v>
      </c>
      <c r="K336" s="5">
        <v>0</v>
      </c>
      <c r="L336" s="6">
        <f>SUM(L335)</f>
        <v>10000</v>
      </c>
    </row>
    <row r="337" spans="1:12" ht="38.25" customHeight="1">
      <c r="A337" s="6">
        <f>SUM(A180,A185,A190,A195,A199,A203,A207,A211,A216,A220,A224,A228,A231,A235,A239,A244,A248,A253,A257,A261,A266,A270,A274,A278,A283,A290,A294,A298,A302,A306,A310,A314,A318,A322,A326,A330,A333,A336)</f>
        <v>485525</v>
      </c>
      <c r="B337" s="6">
        <f>SUM(B180,B185,B190,B195,B199,B203,B207,B211,B216,B220,B224,B228,B231,B235,B239,B244,B248,B253,B257,B261,B266,B270,B274,B278,B283,B290,B294,B298,B302,B306,B310,B314,B318,B322,B326,B330,B333,B336)</f>
        <v>0</v>
      </c>
      <c r="C337" s="6">
        <f>SUM(C180,C185,C190,C195,C199,C203,C207,C211,C216,C220,C224,C228,C231,C235,C239,C244,C248,C253,C257,C261,C266,C270,C274,C278,C283,C290,C294,C298,C302,C306,C310,C314,C318,C322,C326,C330,C333,C336)</f>
        <v>1314700</v>
      </c>
      <c r="D337" s="6">
        <f>SUM(D180,D185,D190,D195,D199,D203,D207,D211,D216,D220,D224,D228,D231,D235,D239,D244,D248,D253,D257,D261,D266,D270,D274,D278,D283,D290,D294,D298,D302,D306,D310,D314,D318,D322,D326,D330,D333,D336)</f>
        <v>0</v>
      </c>
      <c r="E337" s="6">
        <f>SUM(E180,E185,E190,E195,E199,E203,E207,E211,E216,E220,E224,E228,E231,E235,E239,E244,E248,E253,E257,E261,E266,E270,E274,E278,E283,E290,E294,E298,E302,E306,E310,E314,E318,E322,E326,E330,E333,E336)</f>
        <v>1292000</v>
      </c>
      <c r="F337" s="6">
        <f>SUM(F180,F185,F190,F195,F199,F203,F207,F211,F216,F220,F224,F228,F231,F235,F239,F244,F248,F253,F257,F261,F266,F270,F274,F278,F283,F290,F294,F298,F302,F306,F310,F314,F318,F322,F326,F330,F333,F336)</f>
        <v>0</v>
      </c>
      <c r="G337" s="7"/>
      <c r="H337" s="26"/>
      <c r="I337" s="102" t="s">
        <v>193</v>
      </c>
      <c r="J337" s="6">
        <f>SUM(J180,J185,J190,J195,J199,J203,J207,J211,J216,J220,J224,J228,J231,J235,J239,J244,J248,J253,J257,J261,J266,J270,J274,J278,J283,J290,J294,J298,J302,J306,J310,J314,J318,J322,J326,J330,J333,J336)</f>
        <v>1156153</v>
      </c>
      <c r="K337" s="5">
        <v>0</v>
      </c>
      <c r="L337" s="6">
        <f>SUM(L180,L185,L190,L195,L199,L203,L207,L211,L216,L220,L224,L228,L231,L235,L239,L244,L248,L253,L257,L261,L266,L270,L274,L278,L283,L290,L294,L298,L302,L306,L310,L314,L318,L322,L326,L330,L333,L336)</f>
        <v>1156153</v>
      </c>
    </row>
    <row r="338" spans="1:12">
      <c r="A338" s="63"/>
      <c r="B338" s="42"/>
      <c r="C338" s="35"/>
      <c r="D338" s="35"/>
      <c r="E338" s="35"/>
      <c r="F338" s="35"/>
      <c r="G338" s="100" t="s">
        <v>353</v>
      </c>
      <c r="H338" s="37"/>
      <c r="I338" s="11" t="s">
        <v>79</v>
      </c>
      <c r="J338" s="6"/>
      <c r="K338" s="5"/>
      <c r="L338" s="96"/>
    </row>
    <row r="339" spans="1:12" ht="36" customHeight="1">
      <c r="A339" s="63"/>
      <c r="B339" s="42"/>
      <c r="C339" s="35"/>
      <c r="D339" s="35"/>
      <c r="E339" s="35"/>
      <c r="F339" s="35"/>
      <c r="G339" s="98" t="s">
        <v>291</v>
      </c>
      <c r="H339" s="26"/>
      <c r="I339" s="4" t="s">
        <v>80</v>
      </c>
      <c r="J339" s="6"/>
      <c r="K339" s="5"/>
      <c r="L339" s="96"/>
    </row>
    <row r="340" spans="1:12" ht="33.75" customHeight="1">
      <c r="A340" s="63"/>
      <c r="B340" s="42"/>
      <c r="C340" s="35"/>
      <c r="D340" s="35"/>
      <c r="E340" s="35"/>
      <c r="F340" s="35"/>
      <c r="G340" s="98" t="s">
        <v>354</v>
      </c>
      <c r="H340" s="26"/>
      <c r="I340" s="4" t="s">
        <v>146</v>
      </c>
      <c r="J340" s="6"/>
      <c r="K340" s="5"/>
      <c r="L340" s="96"/>
    </row>
    <row r="341" spans="1:12">
      <c r="A341" s="20">
        <f>2000+37986</f>
        <v>39986</v>
      </c>
      <c r="B341" s="63">
        <v>0</v>
      </c>
      <c r="C341" s="5">
        <v>55000</v>
      </c>
      <c r="D341" s="5">
        <v>0</v>
      </c>
      <c r="E341" s="5">
        <v>55000</v>
      </c>
      <c r="F341" s="5">
        <v>0</v>
      </c>
      <c r="G341" s="7" t="s">
        <v>81</v>
      </c>
      <c r="H341" s="26">
        <v>28</v>
      </c>
      <c r="I341" s="4" t="s">
        <v>59</v>
      </c>
      <c r="J341" s="5">
        <v>25000</v>
      </c>
      <c r="K341" s="5">
        <v>0</v>
      </c>
      <c r="L341" s="5">
        <v>25000</v>
      </c>
    </row>
    <row r="342" spans="1:12">
      <c r="A342" s="63"/>
      <c r="B342" s="63"/>
      <c r="C342" s="5"/>
      <c r="D342" s="5"/>
      <c r="E342" s="5"/>
      <c r="F342" s="5"/>
      <c r="G342" s="7" t="s">
        <v>81</v>
      </c>
      <c r="H342" s="26">
        <v>31</v>
      </c>
      <c r="I342" s="4" t="s">
        <v>235</v>
      </c>
      <c r="J342" s="5">
        <v>0</v>
      </c>
      <c r="K342" s="5">
        <v>0</v>
      </c>
      <c r="L342" s="5">
        <v>0</v>
      </c>
    </row>
    <row r="343" spans="1:12">
      <c r="A343" s="63"/>
      <c r="B343" s="63"/>
      <c r="C343" s="5"/>
      <c r="D343" s="5"/>
      <c r="E343" s="5"/>
      <c r="F343" s="5"/>
      <c r="G343" s="7" t="s">
        <v>81</v>
      </c>
      <c r="H343" s="26">
        <v>35</v>
      </c>
      <c r="I343" s="4" t="s">
        <v>239</v>
      </c>
      <c r="J343" s="5">
        <v>0</v>
      </c>
      <c r="K343" s="5">
        <v>0</v>
      </c>
      <c r="L343" s="5">
        <v>0</v>
      </c>
    </row>
    <row r="344" spans="1:12" ht="18.75" customHeight="1">
      <c r="A344" s="63"/>
      <c r="B344" s="63"/>
      <c r="C344" s="96"/>
      <c r="D344" s="5"/>
      <c r="E344" s="96"/>
      <c r="F344" s="5"/>
      <c r="G344" s="98" t="s">
        <v>292</v>
      </c>
      <c r="H344" s="26"/>
      <c r="I344" s="4" t="s">
        <v>121</v>
      </c>
      <c r="J344" s="5"/>
      <c r="K344" s="5">
        <v>0</v>
      </c>
      <c r="L344" s="96"/>
    </row>
    <row r="345" spans="1:12">
      <c r="A345" s="12">
        <v>100000</v>
      </c>
      <c r="B345" s="42">
        <v>0</v>
      </c>
      <c r="C345" s="5">
        <v>50000</v>
      </c>
      <c r="D345" s="5">
        <v>0</v>
      </c>
      <c r="E345" s="5">
        <v>50000</v>
      </c>
      <c r="F345" s="5">
        <v>0</v>
      </c>
      <c r="G345" s="98" t="s">
        <v>308</v>
      </c>
      <c r="H345" s="26">
        <v>28</v>
      </c>
      <c r="I345" s="4" t="s">
        <v>59</v>
      </c>
      <c r="J345" s="5">
        <v>0</v>
      </c>
      <c r="K345" s="5">
        <v>0</v>
      </c>
      <c r="L345" s="5">
        <v>0</v>
      </c>
    </row>
    <row r="346" spans="1:12">
      <c r="A346" s="42"/>
      <c r="B346" s="42"/>
      <c r="C346" s="5"/>
      <c r="D346" s="5"/>
      <c r="E346" s="5"/>
      <c r="F346" s="5"/>
      <c r="G346" s="98" t="s">
        <v>308</v>
      </c>
      <c r="H346" s="26">
        <v>31</v>
      </c>
      <c r="I346" s="4" t="s">
        <v>235</v>
      </c>
      <c r="J346" s="5">
        <v>0</v>
      </c>
      <c r="K346" s="5">
        <v>0</v>
      </c>
      <c r="L346" s="5">
        <v>0</v>
      </c>
    </row>
    <row r="347" spans="1:12">
      <c r="A347" s="42"/>
      <c r="B347" s="42"/>
      <c r="C347" s="5"/>
      <c r="D347" s="5"/>
      <c r="E347" s="5"/>
      <c r="F347" s="5"/>
      <c r="G347" s="98" t="s">
        <v>308</v>
      </c>
      <c r="H347" s="26">
        <v>35</v>
      </c>
      <c r="I347" s="4" t="s">
        <v>239</v>
      </c>
      <c r="J347" s="5">
        <v>0</v>
      </c>
      <c r="K347" s="5">
        <v>0</v>
      </c>
      <c r="L347" s="5">
        <v>0</v>
      </c>
    </row>
    <row r="348" spans="1:12">
      <c r="A348" s="42">
        <f t="shared" ref="A348:F348" si="45">SUM(A341,A342,A343,A345,A346,A347)</f>
        <v>139986</v>
      </c>
      <c r="B348" s="42">
        <f t="shared" si="45"/>
        <v>0</v>
      </c>
      <c r="C348" s="42">
        <f t="shared" si="45"/>
        <v>105000</v>
      </c>
      <c r="D348" s="42">
        <f t="shared" si="45"/>
        <v>0</v>
      </c>
      <c r="E348" s="42">
        <f t="shared" si="45"/>
        <v>105000</v>
      </c>
      <c r="F348" s="42">
        <f t="shared" si="45"/>
        <v>0</v>
      </c>
      <c r="G348" s="7"/>
      <c r="H348" s="26"/>
      <c r="I348" s="11" t="s">
        <v>198</v>
      </c>
      <c r="J348" s="6">
        <f>SUM(J341,J342,J343,J345,J346,J347)</f>
        <v>25000</v>
      </c>
      <c r="K348" s="5">
        <v>0</v>
      </c>
      <c r="L348" s="6">
        <f>SUM(L341,L342,L343,L345,L346,L347)</f>
        <v>25000</v>
      </c>
    </row>
    <row r="349" spans="1:12" s="104" customFormat="1">
      <c r="A349" s="6">
        <f>SUM(A85,A96,A101,A106,A111,A119,A124,A129,A180,A185,A190,A195,A199,A203,A207,A211,A216,A220,A224,A228,A231,A235,A239,A244,A248,A253,A257,A261,A266,A270,A274,A278,A283,A290,A294,A298,A302,A306,A310,A314,A318,A322,A326,A330,A333,A336,A348)</f>
        <v>737322</v>
      </c>
      <c r="B349" s="6">
        <f>SUM(B85,B96,B101,B106,B111,B119,B124,B129,B180,B185,B190,B195,B199,B203,B207,B211,B216,B220,B224,B228,B231,B235,B239,B244,B248,B253,B257,B261,B266,B270,B274,B278,B283,B290,B294,B298,B302,B306,B310,B314,B318,B322,B326,B330,B333,B336,B348)</f>
        <v>0</v>
      </c>
      <c r="C349" s="6">
        <f>SUM(C85,C96,C101,C106,C111,C119,C124,C129,C180,C185,C190,C195,C199,C203,C207,C211,C216,C220,C224,C228,C231,C235,C239,C244,C248,C253,C257,C261,C266,C270,C274,C278,C283,C290,C294,C298,C302,C306,C310,C314,C318,C322,C326,C330,C333,C336,C348)</f>
        <v>1683700</v>
      </c>
      <c r="D349" s="6">
        <f>SUM(D85,D96,D101,D106,D111,D119,D124,D129,D180,D185,D190,D195,D199,D203,D207,D211,D216,D220,D224,D228,D231,D235,D239,D244,D248,D253,D257,D261,D266,D270,D274,D278,D283,D290,D294,D298,D302,D306,D310,D314,D318,D322,D326,D330,D333,D336,D348)</f>
        <v>0</v>
      </c>
      <c r="E349" s="6">
        <f>SUM(E85,E96,E101,E106,E111,E119,E124,E129,E180,E185,E190,E195,E199,E203,E207,E211,E216,E220,E224,E228,E231,E235,E239,E244,E248,E253,E257,E261,E266,E270,E274,E278,E283,E290,E294,E298,E302,E306,E310,E314,E318,E322,E326,E330,E333,E336,E348)</f>
        <v>1683700</v>
      </c>
      <c r="F349" s="6">
        <f>SUM(F85,F96,F101,F106,F111,F119,F124,F129,F180,F185,F190,F195,F199,F203,F207,F211,F216,F220,F224,F228,F231,F235,F239,F244,F248,F253,F257,F261,F266,F270,F274,F278,F283,F290,F294,F298,F302,F306,F310,F314,F318,F322,F326,F330,F333,F336,F348)</f>
        <v>0</v>
      </c>
      <c r="G349" s="7"/>
      <c r="H349" s="26"/>
      <c r="I349" s="11" t="s">
        <v>82</v>
      </c>
      <c r="J349" s="6">
        <f>SUM(J85,J96,J101,J106,J111,J119,J124,J129,J180,J185,J190,J195,J199,J203,J207,J211,J216,J220,J224,J228,J231,J235,J239,J244,J248,J253,J257,J261,J266,J270,J274,J278,J283,J290,J294,J298,J302,J306,J310,J314,J318,J322,J326,J330,J333,J336,J348)</f>
        <v>1400000</v>
      </c>
      <c r="K349" s="5">
        <v>0</v>
      </c>
      <c r="L349" s="6">
        <f>SUM(L85,L96,L101,L106,L111,L119,L124,L129,L180,L185,L190,L195,L199,L203,L207,L211,L216,L220,L224,L228,L231,L235,L239,L244,L248,L253,L257,L261,L266,L270,L274,L278,L283,L290,L294,L298,L302,L306,L310,L314,L318,L322,L326,L330,L333,L336,L348)</f>
        <v>1400000</v>
      </c>
    </row>
    <row r="350" spans="1:12" ht="30">
      <c r="A350" s="63"/>
      <c r="B350" s="42"/>
      <c r="C350" s="35"/>
      <c r="D350" s="6"/>
      <c r="E350" s="35"/>
      <c r="F350" s="6"/>
      <c r="G350" s="31">
        <v>3601</v>
      </c>
      <c r="H350" s="26"/>
      <c r="I350" s="4" t="s">
        <v>84</v>
      </c>
      <c r="J350" s="6"/>
      <c r="K350" s="5"/>
      <c r="L350" s="96"/>
    </row>
    <row r="351" spans="1:12">
      <c r="A351" s="63"/>
      <c r="B351" s="42"/>
      <c r="C351" s="35"/>
      <c r="D351" s="6"/>
      <c r="E351" s="35"/>
      <c r="F351" s="6"/>
      <c r="G351" s="98" t="s">
        <v>292</v>
      </c>
      <c r="H351" s="26"/>
      <c r="I351" s="4" t="s">
        <v>85</v>
      </c>
      <c r="J351" s="6"/>
      <c r="K351" s="5"/>
      <c r="L351" s="96"/>
    </row>
    <row r="352" spans="1:12">
      <c r="A352" s="63"/>
      <c r="B352" s="42"/>
      <c r="C352" s="35"/>
      <c r="D352" s="6"/>
      <c r="E352" s="35"/>
      <c r="F352" s="6"/>
      <c r="G352" s="98" t="s">
        <v>373</v>
      </c>
      <c r="H352" s="26"/>
      <c r="I352" s="4" t="s">
        <v>86</v>
      </c>
      <c r="J352" s="6"/>
      <c r="K352" s="5"/>
      <c r="L352" s="96"/>
    </row>
    <row r="353" spans="1:12" ht="33" customHeight="1">
      <c r="A353" s="63"/>
      <c r="B353" s="42"/>
      <c r="C353" s="35"/>
      <c r="D353" s="6"/>
      <c r="E353" s="35"/>
      <c r="F353" s="6"/>
      <c r="G353" s="7">
        <v>14</v>
      </c>
      <c r="H353" s="26"/>
      <c r="I353" s="4" t="s">
        <v>234</v>
      </c>
      <c r="J353" s="6"/>
      <c r="K353" s="5"/>
      <c r="L353" s="96"/>
    </row>
    <row r="354" spans="1:12" ht="15">
      <c r="A354" s="20">
        <v>6686188</v>
      </c>
      <c r="B354" s="12">
        <v>0</v>
      </c>
      <c r="C354" s="12">
        <v>100</v>
      </c>
      <c r="D354" s="12">
        <v>0</v>
      </c>
      <c r="E354" s="12">
        <v>100</v>
      </c>
      <c r="F354" s="12">
        <v>0</v>
      </c>
      <c r="G354" s="7" t="s">
        <v>87</v>
      </c>
      <c r="H354" s="26">
        <v>31</v>
      </c>
      <c r="I354" s="4" t="s">
        <v>235</v>
      </c>
      <c r="J354" s="5">
        <v>100</v>
      </c>
      <c r="K354" s="5">
        <v>0</v>
      </c>
      <c r="L354" s="5">
        <v>100</v>
      </c>
    </row>
    <row r="355" spans="1:12" ht="15">
      <c r="A355" s="5">
        <v>0</v>
      </c>
      <c r="B355" s="5">
        <v>0</v>
      </c>
      <c r="C355" s="5">
        <v>7999900</v>
      </c>
      <c r="D355" s="5">
        <v>0</v>
      </c>
      <c r="E355" s="5">
        <v>7999900</v>
      </c>
      <c r="F355" s="5">
        <v>0</v>
      </c>
      <c r="G355" s="7" t="s">
        <v>87</v>
      </c>
      <c r="H355" s="26">
        <v>35</v>
      </c>
      <c r="I355" s="4" t="s">
        <v>239</v>
      </c>
      <c r="J355" s="5">
        <v>7989900</v>
      </c>
      <c r="K355" s="5">
        <v>0</v>
      </c>
      <c r="L355" s="5">
        <v>7989900</v>
      </c>
    </row>
    <row r="356" spans="1:12" ht="47.25">
      <c r="A356" s="6">
        <f>SUM(A354:A355)</f>
        <v>6686188</v>
      </c>
      <c r="B356" s="6"/>
      <c r="C356" s="6">
        <f>SUM(C354:C355)</f>
        <v>8000000</v>
      </c>
      <c r="D356" s="6"/>
      <c r="E356" s="6">
        <f>SUM(E354:E355)</f>
        <v>8000000</v>
      </c>
      <c r="F356" s="6"/>
      <c r="G356" s="31"/>
      <c r="H356" s="37"/>
      <c r="I356" s="11" t="s">
        <v>280</v>
      </c>
      <c r="J356" s="6">
        <f>SUM(J354:J355)</f>
        <v>7990000</v>
      </c>
      <c r="K356" s="5">
        <v>0</v>
      </c>
      <c r="L356" s="6">
        <f>SUM(L354:L355)</f>
        <v>7990000</v>
      </c>
    </row>
    <row r="357" spans="1:12">
      <c r="A357" s="63"/>
      <c r="B357" s="42"/>
      <c r="C357" s="35"/>
      <c r="D357" s="6"/>
      <c r="E357" s="35"/>
      <c r="F357" s="6"/>
      <c r="G357" s="98" t="s">
        <v>296</v>
      </c>
      <c r="H357" s="26"/>
      <c r="I357" s="4" t="s">
        <v>88</v>
      </c>
      <c r="J357" s="6"/>
      <c r="K357" s="5"/>
      <c r="L357" s="6"/>
    </row>
    <row r="358" spans="1:12">
      <c r="A358" s="63"/>
      <c r="B358" s="42"/>
      <c r="C358" s="35"/>
      <c r="D358" s="6"/>
      <c r="E358" s="35"/>
      <c r="F358" s="6"/>
      <c r="G358" s="98" t="s">
        <v>390</v>
      </c>
      <c r="H358" s="26"/>
      <c r="I358" s="4" t="s">
        <v>54</v>
      </c>
      <c r="J358" s="6"/>
      <c r="K358" s="5"/>
      <c r="L358" s="6"/>
    </row>
    <row r="359" spans="1:12">
      <c r="A359" s="63"/>
      <c r="B359" s="42"/>
      <c r="C359" s="35"/>
      <c r="D359" s="6"/>
      <c r="E359" s="35"/>
      <c r="F359" s="6"/>
      <c r="G359" s="98" t="s">
        <v>292</v>
      </c>
      <c r="H359" s="26"/>
      <c r="I359" s="4" t="s">
        <v>89</v>
      </c>
      <c r="J359" s="6"/>
      <c r="K359" s="5"/>
      <c r="L359" s="6"/>
    </row>
    <row r="360" spans="1:12">
      <c r="A360" s="20">
        <v>0</v>
      </c>
      <c r="B360" s="12"/>
      <c r="C360" s="5">
        <v>0</v>
      </c>
      <c r="D360" s="5"/>
      <c r="E360" s="5">
        <v>0</v>
      </c>
      <c r="F360" s="6"/>
      <c r="G360" s="7" t="s">
        <v>47</v>
      </c>
      <c r="H360" s="26">
        <v>28</v>
      </c>
      <c r="I360" s="4" t="s">
        <v>59</v>
      </c>
      <c r="J360" s="5">
        <v>90000</v>
      </c>
      <c r="K360" s="5">
        <v>0</v>
      </c>
      <c r="L360" s="5">
        <v>90000</v>
      </c>
    </row>
    <row r="361" spans="1:12">
      <c r="A361" s="20">
        <v>4703062</v>
      </c>
      <c r="B361" s="12">
        <v>0</v>
      </c>
      <c r="C361" s="12">
        <v>100</v>
      </c>
      <c r="D361" s="5">
        <v>0</v>
      </c>
      <c r="E361" s="12">
        <v>295960</v>
      </c>
      <c r="F361" s="6">
        <v>0</v>
      </c>
      <c r="G361" s="31" t="s">
        <v>47</v>
      </c>
      <c r="H361" s="37">
        <v>31</v>
      </c>
      <c r="I361" s="4" t="s">
        <v>235</v>
      </c>
      <c r="J361" s="5">
        <v>376739</v>
      </c>
      <c r="K361" s="5">
        <v>0</v>
      </c>
      <c r="L361" s="5">
        <v>376739</v>
      </c>
    </row>
    <row r="362" spans="1:12">
      <c r="A362" s="20">
        <v>0</v>
      </c>
      <c r="B362" s="12">
        <v>0</v>
      </c>
      <c r="C362" s="5">
        <v>4901200</v>
      </c>
      <c r="D362" s="5"/>
      <c r="E362" s="5">
        <v>4605340</v>
      </c>
      <c r="F362" s="6"/>
      <c r="G362" s="31" t="s">
        <v>47</v>
      </c>
      <c r="H362" s="37">
        <v>35</v>
      </c>
      <c r="I362" s="4" t="s">
        <v>239</v>
      </c>
      <c r="J362" s="5">
        <v>4833261</v>
      </c>
      <c r="K362" s="5">
        <v>0</v>
      </c>
      <c r="L362" s="5">
        <v>4833261</v>
      </c>
    </row>
    <row r="363" spans="1:12">
      <c r="A363" s="6">
        <f>SUM(A360:A362)</f>
        <v>4703062</v>
      </c>
      <c r="B363" s="42"/>
      <c r="C363" s="6">
        <f>SUM(C360:C362)</f>
        <v>4901300</v>
      </c>
      <c r="D363" s="6"/>
      <c r="E363" s="6">
        <f>SUM(E360:E362)</f>
        <v>4901300</v>
      </c>
      <c r="F363" s="6"/>
      <c r="G363" s="31"/>
      <c r="H363" s="37"/>
      <c r="I363" s="11" t="s">
        <v>281</v>
      </c>
      <c r="J363" s="6">
        <f>SUM(J360:J362)</f>
        <v>5300000</v>
      </c>
      <c r="K363" s="5">
        <v>0</v>
      </c>
      <c r="L363" s="6">
        <f>SUM(L360:L362)</f>
        <v>5300000</v>
      </c>
    </row>
    <row r="364" spans="1:12">
      <c r="A364" s="63"/>
      <c r="B364" s="42"/>
      <c r="C364" s="35"/>
      <c r="D364" s="6"/>
      <c r="E364" s="35"/>
      <c r="F364" s="6"/>
      <c r="G364" s="98" t="s">
        <v>296</v>
      </c>
      <c r="H364" s="26"/>
      <c r="I364" s="4" t="s">
        <v>90</v>
      </c>
      <c r="J364" s="6"/>
      <c r="K364" s="5"/>
      <c r="L364" s="6"/>
    </row>
    <row r="365" spans="1:12">
      <c r="A365" s="20">
        <v>0</v>
      </c>
      <c r="B365" s="12">
        <v>0</v>
      </c>
      <c r="C365" s="12">
        <v>0</v>
      </c>
      <c r="D365" s="5">
        <v>0</v>
      </c>
      <c r="E365" s="12">
        <v>0</v>
      </c>
      <c r="F365" s="6">
        <v>0</v>
      </c>
      <c r="G365" s="31" t="s">
        <v>51</v>
      </c>
      <c r="H365" s="37">
        <v>31</v>
      </c>
      <c r="I365" s="4" t="s">
        <v>235</v>
      </c>
      <c r="J365" s="5">
        <v>0</v>
      </c>
      <c r="K365" s="5">
        <v>0</v>
      </c>
      <c r="L365" s="5">
        <v>0</v>
      </c>
    </row>
    <row r="366" spans="1:12">
      <c r="A366" s="20">
        <v>0</v>
      </c>
      <c r="B366" s="12">
        <v>0</v>
      </c>
      <c r="C366" s="5">
        <v>680000</v>
      </c>
      <c r="D366" s="5">
        <v>0</v>
      </c>
      <c r="E366" s="5">
        <v>680000</v>
      </c>
      <c r="F366" s="6">
        <v>0</v>
      </c>
      <c r="G366" s="31" t="s">
        <v>51</v>
      </c>
      <c r="H366" s="37">
        <v>35</v>
      </c>
      <c r="I366" s="4" t="s">
        <v>239</v>
      </c>
      <c r="J366" s="5">
        <v>680000</v>
      </c>
      <c r="K366" s="5">
        <v>0</v>
      </c>
      <c r="L366" s="5">
        <v>680000</v>
      </c>
    </row>
    <row r="367" spans="1:12">
      <c r="A367" s="6">
        <f>SUM(A365:A366)</f>
        <v>0</v>
      </c>
      <c r="B367" s="42"/>
      <c r="C367" s="6">
        <f>SUM(C365:C366)</f>
        <v>680000</v>
      </c>
      <c r="D367" s="6"/>
      <c r="E367" s="6">
        <f>SUM(E365:E366)</f>
        <v>680000</v>
      </c>
      <c r="F367" s="6"/>
      <c r="G367" s="31"/>
      <c r="H367" s="37"/>
      <c r="I367" s="11" t="s">
        <v>282</v>
      </c>
      <c r="J367" s="6">
        <f>SUM(J365:J366)</f>
        <v>680000</v>
      </c>
      <c r="K367" s="5">
        <v>0</v>
      </c>
      <c r="L367" s="6">
        <f>SUM(L365:L366)</f>
        <v>680000</v>
      </c>
    </row>
    <row r="368" spans="1:12">
      <c r="A368" s="63"/>
      <c r="B368" s="42"/>
      <c r="C368" s="35"/>
      <c r="D368" s="35"/>
      <c r="E368" s="35"/>
      <c r="F368" s="35"/>
      <c r="G368" s="98" t="s">
        <v>296</v>
      </c>
      <c r="H368" s="26"/>
      <c r="I368" s="4" t="s">
        <v>88</v>
      </c>
      <c r="J368" s="6"/>
      <c r="K368" s="5"/>
      <c r="L368" s="6"/>
    </row>
    <row r="369" spans="1:12" ht="30">
      <c r="A369" s="63"/>
      <c r="B369" s="42"/>
      <c r="C369" s="35"/>
      <c r="D369" s="35"/>
      <c r="E369" s="35"/>
      <c r="F369" s="35"/>
      <c r="G369" s="7">
        <v>104</v>
      </c>
      <c r="H369" s="26"/>
      <c r="I369" s="4" t="s">
        <v>233</v>
      </c>
      <c r="J369" s="6"/>
      <c r="K369" s="5"/>
      <c r="L369" s="6"/>
    </row>
    <row r="370" spans="1:12">
      <c r="A370" s="63"/>
      <c r="B370" s="42"/>
      <c r="C370" s="35"/>
      <c r="D370" s="35"/>
      <c r="E370" s="35"/>
      <c r="F370" s="35"/>
      <c r="G370" s="98" t="s">
        <v>291</v>
      </c>
      <c r="H370" s="26"/>
      <c r="I370" s="4" t="s">
        <v>147</v>
      </c>
      <c r="J370" s="6"/>
      <c r="K370" s="5"/>
      <c r="L370" s="6"/>
    </row>
    <row r="371" spans="1:12">
      <c r="A371" s="20">
        <v>31546</v>
      </c>
      <c r="B371" s="12">
        <v>0</v>
      </c>
      <c r="C371" s="12">
        <v>0</v>
      </c>
      <c r="D371" s="5">
        <v>0</v>
      </c>
      <c r="E371" s="12">
        <v>0</v>
      </c>
      <c r="F371" s="5">
        <v>0</v>
      </c>
      <c r="G371" s="31" t="s">
        <v>35</v>
      </c>
      <c r="H371" s="37">
        <v>31</v>
      </c>
      <c r="I371" s="4" t="s">
        <v>235</v>
      </c>
      <c r="J371" s="5">
        <v>0</v>
      </c>
      <c r="K371" s="5">
        <v>0</v>
      </c>
      <c r="L371" s="5">
        <v>0</v>
      </c>
    </row>
    <row r="372" spans="1:12">
      <c r="A372" s="20">
        <v>0</v>
      </c>
      <c r="B372" s="12">
        <v>0</v>
      </c>
      <c r="C372" s="5">
        <v>500000</v>
      </c>
      <c r="D372" s="5">
        <v>0</v>
      </c>
      <c r="E372" s="5">
        <v>500000</v>
      </c>
      <c r="F372" s="5">
        <v>0</v>
      </c>
      <c r="G372" s="31" t="s">
        <v>35</v>
      </c>
      <c r="H372" s="37">
        <v>35</v>
      </c>
      <c r="I372" s="4" t="s">
        <v>239</v>
      </c>
      <c r="J372" s="5">
        <v>500000</v>
      </c>
      <c r="K372" s="5">
        <v>0</v>
      </c>
      <c r="L372" s="5">
        <v>500000</v>
      </c>
    </row>
    <row r="373" spans="1:12">
      <c r="A373" s="6">
        <f>SUM(A371:A372)</f>
        <v>31546</v>
      </c>
      <c r="B373" s="42"/>
      <c r="C373" s="6">
        <f>SUM(C371:C372)</f>
        <v>500000</v>
      </c>
      <c r="D373" s="6"/>
      <c r="E373" s="6">
        <f>SUM(E371:E372)</f>
        <v>500000</v>
      </c>
      <c r="F373" s="6"/>
      <c r="G373" s="31"/>
      <c r="H373" s="37"/>
      <c r="I373" s="11" t="s">
        <v>283</v>
      </c>
      <c r="J373" s="6">
        <f>SUM(J371:J372)</f>
        <v>500000</v>
      </c>
      <c r="K373" s="5">
        <v>0</v>
      </c>
      <c r="L373" s="6">
        <f>SUM(L371:L372)</f>
        <v>500000</v>
      </c>
    </row>
    <row r="374" spans="1:12">
      <c r="A374" s="6">
        <f>SUM(A356,A363,A367,A373)</f>
        <v>11420796</v>
      </c>
      <c r="B374" s="6">
        <f t="shared" ref="B374:F374" si="46">SUM(B350:B372)</f>
        <v>0</v>
      </c>
      <c r="C374" s="6">
        <f>SUM(C356,C363,C367,C373)</f>
        <v>14081300</v>
      </c>
      <c r="D374" s="6">
        <f t="shared" si="46"/>
        <v>0</v>
      </c>
      <c r="E374" s="6">
        <f>SUM(E356,E363,E367,E373)</f>
        <v>14081300</v>
      </c>
      <c r="F374" s="6">
        <f t="shared" si="46"/>
        <v>0</v>
      </c>
      <c r="G374" s="7"/>
      <c r="H374" s="26"/>
      <c r="I374" s="11" t="s">
        <v>91</v>
      </c>
      <c r="J374" s="6">
        <f>SUM(J356,J363,J367,J373)</f>
        <v>14470000</v>
      </c>
      <c r="K374" s="5">
        <v>0</v>
      </c>
      <c r="L374" s="6">
        <f>SUM(L356,L363,L367,L373)</f>
        <v>14470000</v>
      </c>
    </row>
    <row r="375" spans="1:12">
      <c r="A375" s="10">
        <f>A374+A349+A67</f>
        <v>12338629</v>
      </c>
      <c r="B375" s="10">
        <f>B40+B56</f>
        <v>165469</v>
      </c>
      <c r="C375" s="10">
        <f>C374+C349+C67</f>
        <v>16030000</v>
      </c>
      <c r="D375" s="10">
        <f>D40+D56</f>
        <v>153300</v>
      </c>
      <c r="E375" s="10">
        <f>E374+E349+E67</f>
        <v>16012200</v>
      </c>
      <c r="F375" s="10">
        <f>F40+F56</f>
        <v>171100</v>
      </c>
      <c r="G375" s="7"/>
      <c r="H375" s="26"/>
      <c r="I375" s="11" t="s">
        <v>92</v>
      </c>
      <c r="J375" s="10">
        <f>J374+J349+J67</f>
        <v>16140000</v>
      </c>
      <c r="K375" s="10">
        <f>K40+K56</f>
        <v>175800</v>
      </c>
      <c r="L375" s="10">
        <f>SUM(J375:K375)</f>
        <v>16315800</v>
      </c>
    </row>
    <row r="376" spans="1:12">
      <c r="A376" s="6">
        <v>0</v>
      </c>
      <c r="B376" s="6">
        <v>0</v>
      </c>
      <c r="C376" s="6">
        <v>0</v>
      </c>
      <c r="D376" s="6">
        <v>0</v>
      </c>
      <c r="E376" s="6">
        <v>0</v>
      </c>
      <c r="F376" s="6">
        <v>0</v>
      </c>
      <c r="G376" s="7"/>
      <c r="H376" s="26"/>
      <c r="I376" s="4" t="s">
        <v>93</v>
      </c>
      <c r="J376" s="6">
        <v>0</v>
      </c>
      <c r="K376" s="5">
        <v>0</v>
      </c>
      <c r="L376" s="7">
        <v>0</v>
      </c>
    </row>
    <row r="377" spans="1:12">
      <c r="A377" s="10">
        <f t="shared" ref="A377:F377" si="47">A376+A375</f>
        <v>12338629</v>
      </c>
      <c r="B377" s="10">
        <f t="shared" si="47"/>
        <v>165469</v>
      </c>
      <c r="C377" s="10">
        <f t="shared" si="47"/>
        <v>16030000</v>
      </c>
      <c r="D377" s="10">
        <f t="shared" si="47"/>
        <v>153300</v>
      </c>
      <c r="E377" s="10">
        <f t="shared" si="47"/>
        <v>16012200</v>
      </c>
      <c r="F377" s="10">
        <f t="shared" si="47"/>
        <v>171100</v>
      </c>
      <c r="G377" s="7"/>
      <c r="H377" s="26"/>
      <c r="I377" s="4" t="s">
        <v>94</v>
      </c>
      <c r="J377" s="10">
        <f>J376+J375</f>
        <v>16140000</v>
      </c>
      <c r="K377" s="10">
        <f>K376+K375</f>
        <v>175800</v>
      </c>
      <c r="L377" s="10">
        <f>L376+L375</f>
        <v>16315800</v>
      </c>
    </row>
    <row r="378" spans="1:12">
      <c r="A378" s="63"/>
      <c r="B378" s="42"/>
      <c r="C378" s="35"/>
      <c r="D378" s="35"/>
      <c r="E378" s="35"/>
      <c r="F378" s="35"/>
      <c r="G378" s="7"/>
      <c r="H378" s="26"/>
      <c r="I378" s="43" t="s">
        <v>200</v>
      </c>
      <c r="J378" s="6"/>
      <c r="K378" s="5"/>
      <c r="L378" s="112"/>
    </row>
    <row r="379" spans="1:12" ht="31.5">
      <c r="A379" s="63"/>
      <c r="B379" s="42"/>
      <c r="C379" s="35"/>
      <c r="D379" s="35"/>
      <c r="E379" s="35"/>
      <c r="F379" s="35"/>
      <c r="G379" s="31">
        <v>4552</v>
      </c>
      <c r="H379" s="26"/>
      <c r="I379" s="11" t="s">
        <v>287</v>
      </c>
      <c r="J379" s="6"/>
      <c r="K379" s="5"/>
      <c r="L379" s="96"/>
    </row>
    <row r="380" spans="1:12">
      <c r="A380" s="63"/>
      <c r="B380" s="42"/>
      <c r="C380" s="35"/>
      <c r="D380" s="35"/>
      <c r="E380" s="35"/>
      <c r="F380" s="35"/>
      <c r="G380" s="100" t="s">
        <v>358</v>
      </c>
      <c r="H380" s="26"/>
      <c r="I380" s="4" t="s">
        <v>95</v>
      </c>
      <c r="J380" s="6"/>
      <c r="K380" s="5"/>
      <c r="L380" s="112"/>
    </row>
    <row r="381" spans="1:12">
      <c r="A381" s="63"/>
      <c r="B381" s="42"/>
      <c r="C381" s="35"/>
      <c r="D381" s="35"/>
      <c r="E381" s="35"/>
      <c r="F381" s="35"/>
      <c r="G381" s="98" t="s">
        <v>292</v>
      </c>
      <c r="H381" s="26"/>
      <c r="I381" s="4" t="s">
        <v>124</v>
      </c>
      <c r="J381" s="6"/>
      <c r="K381" s="5"/>
      <c r="L381" s="112"/>
    </row>
    <row r="382" spans="1:12">
      <c r="A382" s="63"/>
      <c r="B382" s="42"/>
      <c r="C382" s="35"/>
      <c r="D382" s="35"/>
      <c r="E382" s="35"/>
      <c r="F382" s="35"/>
      <c r="G382" s="98"/>
      <c r="H382" s="26"/>
      <c r="I382" s="4" t="s">
        <v>125</v>
      </c>
      <c r="J382" s="6"/>
      <c r="K382" s="5"/>
      <c r="L382" s="112"/>
    </row>
    <row r="383" spans="1:12">
      <c r="A383" s="63"/>
      <c r="B383" s="42"/>
      <c r="C383" s="35"/>
      <c r="D383" s="35"/>
      <c r="E383" s="35"/>
      <c r="F383" s="35"/>
      <c r="G383" s="98"/>
      <c r="H383" s="26"/>
      <c r="I383" s="4" t="s">
        <v>126</v>
      </c>
      <c r="J383" s="6"/>
      <c r="K383" s="5"/>
      <c r="L383" s="112"/>
    </row>
    <row r="384" spans="1:12">
      <c r="A384" s="63">
        <v>149822</v>
      </c>
      <c r="B384" s="63">
        <v>0</v>
      </c>
      <c r="C384" s="6">
        <v>50000</v>
      </c>
      <c r="D384" s="6">
        <v>0</v>
      </c>
      <c r="E384" s="6">
        <v>50000</v>
      </c>
      <c r="F384" s="6">
        <v>0</v>
      </c>
      <c r="G384" s="98" t="s">
        <v>47</v>
      </c>
      <c r="H384" s="26">
        <v>53</v>
      </c>
      <c r="I384" s="4" t="s">
        <v>96</v>
      </c>
      <c r="J384" s="5">
        <v>50000</v>
      </c>
      <c r="K384" s="5">
        <v>0</v>
      </c>
      <c r="L384" s="5">
        <v>50000</v>
      </c>
    </row>
    <row r="385" spans="1:12" ht="45">
      <c r="A385" s="63"/>
      <c r="B385" s="63"/>
      <c r="C385" s="6"/>
      <c r="D385" s="6"/>
      <c r="E385" s="6"/>
      <c r="F385" s="6"/>
      <c r="G385" s="98">
        <v>13</v>
      </c>
      <c r="H385" s="26"/>
      <c r="I385" s="4" t="s">
        <v>174</v>
      </c>
      <c r="J385" s="96"/>
      <c r="K385" s="5"/>
      <c r="L385" s="96"/>
    </row>
    <row r="386" spans="1:12">
      <c r="A386" s="63">
        <v>174200</v>
      </c>
      <c r="B386" s="63">
        <v>0</v>
      </c>
      <c r="C386" s="6">
        <v>300000</v>
      </c>
      <c r="D386" s="6">
        <v>0</v>
      </c>
      <c r="E386" s="6">
        <v>300000</v>
      </c>
      <c r="F386" s="6">
        <v>0</v>
      </c>
      <c r="G386" s="98" t="s">
        <v>176</v>
      </c>
      <c r="H386" s="26">
        <v>53</v>
      </c>
      <c r="I386" s="4" t="s">
        <v>96</v>
      </c>
      <c r="J386" s="5">
        <v>250000</v>
      </c>
      <c r="K386" s="5">
        <v>0</v>
      </c>
      <c r="L386" s="5">
        <v>250000</v>
      </c>
    </row>
    <row r="387" spans="1:12" ht="30">
      <c r="A387" s="63"/>
      <c r="B387" s="63"/>
      <c r="C387" s="6"/>
      <c r="D387" s="6"/>
      <c r="E387" s="6"/>
      <c r="F387" s="6"/>
      <c r="G387" s="98">
        <v>14</v>
      </c>
      <c r="H387" s="26"/>
      <c r="I387" s="4" t="s">
        <v>175</v>
      </c>
      <c r="J387" s="96"/>
      <c r="K387" s="5"/>
      <c r="L387" s="96"/>
    </row>
    <row r="388" spans="1:12">
      <c r="A388" s="63">
        <v>0</v>
      </c>
      <c r="B388" s="63">
        <v>0</v>
      </c>
      <c r="C388" s="6">
        <v>10000</v>
      </c>
      <c r="D388" s="6">
        <v>0</v>
      </c>
      <c r="E388" s="6">
        <v>10000</v>
      </c>
      <c r="F388" s="6">
        <v>0</v>
      </c>
      <c r="G388" s="98">
        <v>14</v>
      </c>
      <c r="H388" s="26">
        <v>53</v>
      </c>
      <c r="I388" s="4" t="s">
        <v>96</v>
      </c>
      <c r="J388" s="5">
        <v>0</v>
      </c>
      <c r="K388" s="5">
        <v>0</v>
      </c>
      <c r="L388" s="5">
        <v>0</v>
      </c>
    </row>
    <row r="389" spans="1:12">
      <c r="A389" s="42">
        <f>SUM(A384,A386,A388)</f>
        <v>324022</v>
      </c>
      <c r="B389" s="42">
        <f>SUM(B388)</f>
        <v>0</v>
      </c>
      <c r="C389" s="42">
        <f>SUM(C384,C386,C388)</f>
        <v>360000</v>
      </c>
      <c r="D389" s="42">
        <f>SUM(D388)</f>
        <v>0</v>
      </c>
      <c r="E389" s="42">
        <f>SUM(E384,E386,E388)</f>
        <v>360000</v>
      </c>
      <c r="F389" s="42">
        <f>SUM(F388)</f>
        <v>0</v>
      </c>
      <c r="G389" s="98"/>
      <c r="H389" s="26"/>
      <c r="I389" s="11" t="s">
        <v>374</v>
      </c>
      <c r="J389" s="6">
        <f>SUM(J384,J386,J388)</f>
        <v>300000</v>
      </c>
      <c r="K389" s="5">
        <v>0</v>
      </c>
      <c r="L389" s="6">
        <f>SUM(L384,L386,L388)</f>
        <v>300000</v>
      </c>
    </row>
    <row r="390" spans="1:12">
      <c r="A390" s="63"/>
      <c r="B390" s="42"/>
      <c r="C390" s="6"/>
      <c r="D390" s="6"/>
      <c r="E390" s="6"/>
      <c r="F390" s="6"/>
      <c r="G390" s="100" t="s">
        <v>359</v>
      </c>
      <c r="H390" s="26"/>
      <c r="I390" s="4" t="s">
        <v>97</v>
      </c>
      <c r="J390" s="6"/>
      <c r="K390" s="5"/>
      <c r="L390" s="6"/>
    </row>
    <row r="391" spans="1:12">
      <c r="A391" s="63"/>
      <c r="B391" s="42"/>
      <c r="C391" s="6"/>
      <c r="D391" s="6"/>
      <c r="E391" s="6"/>
      <c r="F391" s="6"/>
      <c r="G391" s="98" t="s">
        <v>291</v>
      </c>
      <c r="H391" s="26"/>
      <c r="I391" s="4" t="s">
        <v>98</v>
      </c>
      <c r="J391" s="6"/>
      <c r="K391" s="5"/>
      <c r="L391" s="6"/>
    </row>
    <row r="392" spans="1:12">
      <c r="A392" s="63">
        <v>0</v>
      </c>
      <c r="B392" s="63">
        <v>0</v>
      </c>
      <c r="C392" s="10">
        <v>0</v>
      </c>
      <c r="D392" s="6">
        <v>0</v>
      </c>
      <c r="E392" s="10">
        <v>0</v>
      </c>
      <c r="F392" s="6">
        <v>0</v>
      </c>
      <c r="G392" s="98" t="s">
        <v>35</v>
      </c>
      <c r="H392" s="26">
        <v>53</v>
      </c>
      <c r="I392" s="4" t="s">
        <v>96</v>
      </c>
      <c r="J392" s="5">
        <v>0</v>
      </c>
      <c r="K392" s="5">
        <v>0</v>
      </c>
      <c r="L392" s="5">
        <v>0</v>
      </c>
    </row>
    <row r="393" spans="1:12">
      <c r="A393" s="42">
        <f t="shared" ref="A393:F393" si="48">SUM(A392)</f>
        <v>0</v>
      </c>
      <c r="B393" s="42">
        <f t="shared" si="48"/>
        <v>0</v>
      </c>
      <c r="C393" s="42">
        <f t="shared" si="48"/>
        <v>0</v>
      </c>
      <c r="D393" s="42">
        <f t="shared" si="48"/>
        <v>0</v>
      </c>
      <c r="E393" s="42">
        <f t="shared" si="48"/>
        <v>0</v>
      </c>
      <c r="F393" s="42">
        <f t="shared" si="48"/>
        <v>0</v>
      </c>
      <c r="G393" s="98"/>
      <c r="H393" s="26"/>
      <c r="I393" s="11" t="s">
        <v>375</v>
      </c>
      <c r="J393" s="6">
        <f>SUM(J392)</f>
        <v>0</v>
      </c>
      <c r="K393" s="5">
        <v>0</v>
      </c>
      <c r="L393" s="6">
        <f>SUM(L392)</f>
        <v>0</v>
      </c>
    </row>
    <row r="394" spans="1:12">
      <c r="A394" s="63"/>
      <c r="B394" s="63"/>
      <c r="C394" s="44"/>
      <c r="D394" s="6"/>
      <c r="E394" s="44"/>
      <c r="F394" s="6"/>
      <c r="G394" s="100" t="s">
        <v>360</v>
      </c>
      <c r="H394" s="26"/>
      <c r="I394" s="4" t="s">
        <v>79</v>
      </c>
      <c r="J394" s="5"/>
      <c r="K394" s="5"/>
      <c r="L394" s="5"/>
    </row>
    <row r="395" spans="1:12" ht="30">
      <c r="A395" s="63"/>
      <c r="B395" s="63"/>
      <c r="C395" s="45"/>
      <c r="D395" s="6"/>
      <c r="E395" s="45"/>
      <c r="F395" s="6"/>
      <c r="G395" s="98" t="s">
        <v>292</v>
      </c>
      <c r="H395" s="26"/>
      <c r="I395" s="4" t="s">
        <v>189</v>
      </c>
      <c r="J395" s="5"/>
      <c r="K395" s="5"/>
      <c r="L395" s="5"/>
    </row>
    <row r="396" spans="1:12">
      <c r="A396" s="63">
        <v>0</v>
      </c>
      <c r="B396" s="63">
        <v>0</v>
      </c>
      <c r="C396" s="10">
        <v>350000</v>
      </c>
      <c r="D396" s="6">
        <v>0</v>
      </c>
      <c r="E396" s="10">
        <v>350000</v>
      </c>
      <c r="F396" s="6">
        <v>0</v>
      </c>
      <c r="G396" s="98" t="s">
        <v>47</v>
      </c>
      <c r="H396" s="26">
        <v>53</v>
      </c>
      <c r="I396" s="4" t="s">
        <v>96</v>
      </c>
      <c r="J396" s="5">
        <v>500000</v>
      </c>
      <c r="K396" s="5">
        <v>0</v>
      </c>
      <c r="L396" s="5">
        <v>500000</v>
      </c>
    </row>
    <row r="397" spans="1:12">
      <c r="A397" s="42">
        <f t="shared" ref="A397:F397" si="49">SUM(A396)</f>
        <v>0</v>
      </c>
      <c r="B397" s="42">
        <f t="shared" si="49"/>
        <v>0</v>
      </c>
      <c r="C397" s="42">
        <f t="shared" si="49"/>
        <v>350000</v>
      </c>
      <c r="D397" s="42">
        <f t="shared" si="49"/>
        <v>0</v>
      </c>
      <c r="E397" s="42">
        <f t="shared" si="49"/>
        <v>350000</v>
      </c>
      <c r="F397" s="42">
        <f t="shared" si="49"/>
        <v>0</v>
      </c>
      <c r="G397" s="98"/>
      <c r="H397" s="26"/>
      <c r="I397" s="11" t="s">
        <v>198</v>
      </c>
      <c r="J397" s="6">
        <f>SUM(J396)</f>
        <v>500000</v>
      </c>
      <c r="K397" s="5">
        <v>0</v>
      </c>
      <c r="L397" s="6">
        <f>SUM(L396)</f>
        <v>500000</v>
      </c>
    </row>
    <row r="398" spans="1:12">
      <c r="A398" s="63"/>
      <c r="B398" s="42"/>
      <c r="C398" s="6"/>
      <c r="D398" s="6"/>
      <c r="E398" s="6"/>
      <c r="F398" s="6"/>
      <c r="G398" s="100" t="s">
        <v>361</v>
      </c>
      <c r="H398" s="26"/>
      <c r="I398" s="4" t="s">
        <v>99</v>
      </c>
      <c r="J398" s="6"/>
      <c r="K398" s="5"/>
      <c r="L398" s="6"/>
    </row>
    <row r="399" spans="1:12" ht="30">
      <c r="A399" s="63"/>
      <c r="B399" s="42"/>
      <c r="C399" s="6"/>
      <c r="D399" s="6"/>
      <c r="E399" s="6"/>
      <c r="F399" s="6"/>
      <c r="G399" s="98" t="s">
        <v>291</v>
      </c>
      <c r="H399" s="26"/>
      <c r="I399" s="4" t="s">
        <v>194</v>
      </c>
      <c r="J399" s="6"/>
      <c r="K399" s="5"/>
      <c r="L399" s="6"/>
    </row>
    <row r="400" spans="1:12">
      <c r="A400" s="63">
        <v>266900</v>
      </c>
      <c r="B400" s="63">
        <v>0</v>
      </c>
      <c r="C400" s="6">
        <v>290000</v>
      </c>
      <c r="D400" s="6">
        <v>0</v>
      </c>
      <c r="E400" s="6">
        <v>290000</v>
      </c>
      <c r="F400" s="6">
        <v>0</v>
      </c>
      <c r="G400" s="98" t="s">
        <v>35</v>
      </c>
      <c r="H400" s="26">
        <v>53</v>
      </c>
      <c r="I400" s="4" t="s">
        <v>96</v>
      </c>
      <c r="J400" s="5">
        <v>300000</v>
      </c>
      <c r="K400" s="5">
        <v>0</v>
      </c>
      <c r="L400" s="5">
        <v>300000</v>
      </c>
    </row>
    <row r="401" spans="1:12" ht="30">
      <c r="A401" s="63"/>
      <c r="B401" s="42"/>
      <c r="C401" s="6"/>
      <c r="D401" s="6"/>
      <c r="E401" s="6"/>
      <c r="F401" s="6"/>
      <c r="G401" s="98" t="s">
        <v>293</v>
      </c>
      <c r="H401" s="26"/>
      <c r="I401" s="4" t="s">
        <v>284</v>
      </c>
      <c r="J401" s="5"/>
      <c r="K401" s="5"/>
      <c r="L401" s="5"/>
    </row>
    <row r="402" spans="1:12">
      <c r="A402" s="63">
        <v>284900</v>
      </c>
      <c r="B402" s="63">
        <v>0</v>
      </c>
      <c r="C402" s="6">
        <v>400000</v>
      </c>
      <c r="D402" s="6">
        <v>0</v>
      </c>
      <c r="E402" s="6">
        <v>400000</v>
      </c>
      <c r="F402" s="6">
        <v>0</v>
      </c>
      <c r="G402" s="98" t="s">
        <v>49</v>
      </c>
      <c r="H402" s="26">
        <v>54</v>
      </c>
      <c r="I402" s="4" t="s">
        <v>100</v>
      </c>
      <c r="J402" s="5">
        <v>300000</v>
      </c>
      <c r="K402" s="5">
        <v>0</v>
      </c>
      <c r="L402" s="5">
        <v>300000</v>
      </c>
    </row>
    <row r="403" spans="1:12">
      <c r="A403" s="63"/>
      <c r="B403" s="63"/>
      <c r="C403" s="6"/>
      <c r="D403" s="6"/>
      <c r="E403" s="6"/>
      <c r="F403" s="6"/>
      <c r="G403" s="98" t="s">
        <v>296</v>
      </c>
      <c r="H403" s="26"/>
      <c r="I403" s="4" t="s">
        <v>173</v>
      </c>
      <c r="J403" s="5"/>
      <c r="K403" s="5"/>
      <c r="L403" s="5"/>
    </row>
    <row r="404" spans="1:12">
      <c r="A404" s="63">
        <v>0</v>
      </c>
      <c r="B404" s="63">
        <v>0</v>
      </c>
      <c r="C404" s="10">
        <v>0</v>
      </c>
      <c r="D404" s="6">
        <v>0</v>
      </c>
      <c r="E404" s="10">
        <v>0</v>
      </c>
      <c r="F404" s="6">
        <v>0</v>
      </c>
      <c r="G404" s="98" t="s">
        <v>297</v>
      </c>
      <c r="H404" s="26">
        <v>53</v>
      </c>
      <c r="I404" s="4" t="s">
        <v>96</v>
      </c>
      <c r="J404" s="5">
        <v>0</v>
      </c>
      <c r="K404" s="5">
        <v>0</v>
      </c>
      <c r="L404" s="5">
        <v>0</v>
      </c>
    </row>
    <row r="405" spans="1:12" ht="45">
      <c r="A405" s="63"/>
      <c r="B405" s="63"/>
      <c r="C405" s="6"/>
      <c r="D405" s="6"/>
      <c r="E405" s="6"/>
      <c r="F405" s="6"/>
      <c r="G405" s="98" t="s">
        <v>294</v>
      </c>
      <c r="H405" s="26"/>
      <c r="I405" s="4" t="s">
        <v>160</v>
      </c>
      <c r="J405" s="5"/>
      <c r="K405" s="5"/>
      <c r="L405" s="5"/>
    </row>
    <row r="406" spans="1:12">
      <c r="A406" s="63">
        <v>45000</v>
      </c>
      <c r="B406" s="42">
        <v>0</v>
      </c>
      <c r="C406" s="6">
        <v>0</v>
      </c>
      <c r="D406" s="6">
        <v>0</v>
      </c>
      <c r="E406" s="6">
        <v>0</v>
      </c>
      <c r="F406" s="6">
        <v>0</v>
      </c>
      <c r="G406" s="98" t="s">
        <v>362</v>
      </c>
      <c r="H406" s="26">
        <v>53</v>
      </c>
      <c r="I406" s="4" t="s">
        <v>96</v>
      </c>
      <c r="J406" s="5">
        <v>0</v>
      </c>
      <c r="K406" s="5">
        <v>0</v>
      </c>
      <c r="L406" s="5">
        <v>0</v>
      </c>
    </row>
    <row r="407" spans="1:12">
      <c r="A407" s="42">
        <f>SUM(A400,A402,A404,A406)</f>
        <v>596800</v>
      </c>
      <c r="B407" s="42">
        <f>SUM(B400,B402,B404,B406)</f>
        <v>0</v>
      </c>
      <c r="C407" s="42">
        <f>SUM(C400,C402,C404,C406)</f>
        <v>690000</v>
      </c>
      <c r="D407" s="42">
        <f>SUM(D400,D402,D404,D406)</f>
        <v>0</v>
      </c>
      <c r="E407" s="42">
        <f>SUM(E400,E402,E404,E406)</f>
        <v>690000</v>
      </c>
      <c r="F407" s="6"/>
      <c r="G407" s="98"/>
      <c r="H407" s="26"/>
      <c r="I407" s="11" t="s">
        <v>376</v>
      </c>
      <c r="J407" s="6">
        <f>SUM(J400,J402,J404,J406)</f>
        <v>600000</v>
      </c>
      <c r="K407" s="5">
        <v>0</v>
      </c>
      <c r="L407" s="6">
        <f>SUM(L400,L402,L404,L406)</f>
        <v>600000</v>
      </c>
    </row>
    <row r="408" spans="1:12">
      <c r="A408" s="63"/>
      <c r="B408" s="63"/>
      <c r="C408" s="6"/>
      <c r="D408" s="6"/>
      <c r="E408" s="6"/>
      <c r="F408" s="6"/>
      <c r="G408" s="100" t="s">
        <v>298</v>
      </c>
      <c r="H408" s="26"/>
      <c r="I408" s="4" t="s">
        <v>45</v>
      </c>
      <c r="J408" s="6"/>
      <c r="K408" s="5"/>
      <c r="L408" s="6"/>
    </row>
    <row r="409" spans="1:12" ht="30">
      <c r="A409" s="63"/>
      <c r="B409" s="63"/>
      <c r="C409" s="6"/>
      <c r="D409" s="6"/>
      <c r="E409" s="6"/>
      <c r="F409" s="6"/>
      <c r="G409" s="98" t="s">
        <v>291</v>
      </c>
      <c r="H409" s="26"/>
      <c r="I409" s="4" t="s">
        <v>101</v>
      </c>
      <c r="J409" s="6"/>
      <c r="K409" s="5"/>
      <c r="L409" s="6"/>
    </row>
    <row r="410" spans="1:12">
      <c r="A410" s="63">
        <v>0</v>
      </c>
      <c r="B410" s="42">
        <v>0</v>
      </c>
      <c r="C410" s="10">
        <v>0</v>
      </c>
      <c r="D410" s="6">
        <v>0</v>
      </c>
      <c r="E410" s="10">
        <v>0</v>
      </c>
      <c r="F410" s="6">
        <v>0</v>
      </c>
      <c r="G410" s="98" t="s">
        <v>35</v>
      </c>
      <c r="H410" s="26">
        <v>53</v>
      </c>
      <c r="I410" s="4" t="s">
        <v>96</v>
      </c>
      <c r="J410" s="5">
        <v>0</v>
      </c>
      <c r="K410" s="5">
        <v>0</v>
      </c>
      <c r="L410" s="5">
        <v>0</v>
      </c>
    </row>
    <row r="411" spans="1:12">
      <c r="A411" s="63"/>
      <c r="B411" s="42"/>
      <c r="C411" s="6"/>
      <c r="D411" s="6"/>
      <c r="E411" s="6"/>
      <c r="F411" s="6"/>
      <c r="G411" s="98" t="s">
        <v>293</v>
      </c>
      <c r="H411" s="26"/>
      <c r="I411" s="4" t="s">
        <v>102</v>
      </c>
      <c r="J411" s="5"/>
      <c r="K411" s="5"/>
      <c r="L411" s="5"/>
    </row>
    <row r="412" spans="1:12">
      <c r="A412" s="63"/>
      <c r="B412" s="42"/>
      <c r="C412" s="6"/>
      <c r="D412" s="6"/>
      <c r="E412" s="6"/>
      <c r="F412" s="6"/>
      <c r="G412" s="98"/>
      <c r="H412" s="26"/>
      <c r="I412" s="4" t="s">
        <v>103</v>
      </c>
      <c r="J412" s="5"/>
      <c r="K412" s="5"/>
      <c r="L412" s="5"/>
    </row>
    <row r="413" spans="1:12">
      <c r="A413" s="63"/>
      <c r="B413" s="63"/>
      <c r="C413" s="9"/>
      <c r="D413" s="6"/>
      <c r="E413" s="9"/>
      <c r="F413" s="6"/>
      <c r="G413" s="98" t="s">
        <v>324</v>
      </c>
      <c r="H413" s="26"/>
      <c r="I413" s="4" t="s">
        <v>177</v>
      </c>
      <c r="J413" s="5"/>
      <c r="K413" s="5"/>
      <c r="L413" s="5"/>
    </row>
    <row r="414" spans="1:12">
      <c r="A414" s="63">
        <v>0</v>
      </c>
      <c r="B414" s="63">
        <v>0</v>
      </c>
      <c r="C414" s="10">
        <v>10000</v>
      </c>
      <c r="D414" s="6">
        <v>0</v>
      </c>
      <c r="E414" s="10">
        <v>10000</v>
      </c>
      <c r="F414" s="6">
        <v>0</v>
      </c>
      <c r="G414" s="98" t="s">
        <v>363</v>
      </c>
      <c r="H414" s="26">
        <v>53</v>
      </c>
      <c r="I414" s="4" t="s">
        <v>96</v>
      </c>
      <c r="J414" s="5">
        <v>200000</v>
      </c>
      <c r="K414" s="5">
        <v>0</v>
      </c>
      <c r="L414" s="5">
        <v>200000</v>
      </c>
    </row>
    <row r="415" spans="1:12" ht="31.5">
      <c r="A415" s="42">
        <f t="shared" ref="A415:F415" si="50">SUM(A408,A410,A412,A414)</f>
        <v>0</v>
      </c>
      <c r="B415" s="42">
        <f t="shared" si="50"/>
        <v>0</v>
      </c>
      <c r="C415" s="42">
        <f t="shared" si="50"/>
        <v>10000</v>
      </c>
      <c r="D415" s="42">
        <f t="shared" si="50"/>
        <v>0</v>
      </c>
      <c r="E415" s="42">
        <f t="shared" si="50"/>
        <v>10000</v>
      </c>
      <c r="F415" s="42">
        <f t="shared" si="50"/>
        <v>0</v>
      </c>
      <c r="G415" s="98"/>
      <c r="H415" s="26"/>
      <c r="I415" s="11" t="s">
        <v>377</v>
      </c>
      <c r="J415" s="6">
        <f>SUM(J408,J410,J412,J414)</f>
        <v>200000</v>
      </c>
      <c r="K415" s="5">
        <v>0</v>
      </c>
      <c r="L415" s="6">
        <f>SUM(L410,L414)</f>
        <v>200000</v>
      </c>
    </row>
    <row r="416" spans="1:12" ht="30">
      <c r="A416" s="63"/>
      <c r="B416" s="63"/>
      <c r="C416" s="9"/>
      <c r="D416" s="6"/>
      <c r="E416" s="9"/>
      <c r="F416" s="6"/>
      <c r="G416" s="100" t="s">
        <v>364</v>
      </c>
      <c r="H416" s="26"/>
      <c r="I416" s="4" t="s">
        <v>179</v>
      </c>
      <c r="J416" s="6"/>
      <c r="K416" s="5"/>
      <c r="L416" s="6"/>
    </row>
    <row r="417" spans="1:12" ht="30">
      <c r="A417" s="63"/>
      <c r="B417" s="63"/>
      <c r="C417" s="107"/>
      <c r="D417" s="5"/>
      <c r="E417" s="107"/>
      <c r="F417" s="5"/>
      <c r="G417" s="98" t="s">
        <v>291</v>
      </c>
      <c r="H417" s="26"/>
      <c r="I417" s="4" t="s">
        <v>178</v>
      </c>
      <c r="J417" s="6"/>
      <c r="K417" s="5"/>
      <c r="L417" s="6"/>
    </row>
    <row r="418" spans="1:12">
      <c r="A418" s="63">
        <v>0</v>
      </c>
      <c r="B418" s="63">
        <v>0</v>
      </c>
      <c r="C418" s="91">
        <v>50000</v>
      </c>
      <c r="D418" s="5">
        <v>0</v>
      </c>
      <c r="E418" s="91">
        <v>50000</v>
      </c>
      <c r="F418" s="5">
        <v>0</v>
      </c>
      <c r="G418" s="98" t="s">
        <v>305</v>
      </c>
      <c r="H418" s="26">
        <v>53</v>
      </c>
      <c r="I418" s="4" t="s">
        <v>96</v>
      </c>
      <c r="J418" s="5">
        <v>0</v>
      </c>
      <c r="K418" s="5">
        <v>0</v>
      </c>
      <c r="L418" s="5">
        <v>0</v>
      </c>
    </row>
    <row r="419" spans="1:12" ht="45">
      <c r="A419" s="63"/>
      <c r="B419" s="63"/>
      <c r="C419" s="95"/>
      <c r="D419" s="5"/>
      <c r="E419" s="95"/>
      <c r="F419" s="5"/>
      <c r="G419" s="98" t="s">
        <v>365</v>
      </c>
      <c r="H419" s="26"/>
      <c r="I419" s="4" t="s">
        <v>195</v>
      </c>
      <c r="J419" s="5"/>
      <c r="K419" s="5"/>
      <c r="L419" s="5"/>
    </row>
    <row r="420" spans="1:12">
      <c r="A420" s="63">
        <v>0</v>
      </c>
      <c r="B420" s="63">
        <v>0</v>
      </c>
      <c r="C420" s="91">
        <v>50000</v>
      </c>
      <c r="D420" s="5">
        <v>0</v>
      </c>
      <c r="E420" s="91">
        <v>50000</v>
      </c>
      <c r="F420" s="5">
        <v>0</v>
      </c>
      <c r="G420" s="98" t="s">
        <v>47</v>
      </c>
      <c r="H420" s="26">
        <v>53</v>
      </c>
      <c r="I420" s="4" t="s">
        <v>96</v>
      </c>
      <c r="J420" s="5">
        <v>150000</v>
      </c>
      <c r="K420" s="5">
        <v>0</v>
      </c>
      <c r="L420" s="5">
        <v>150000</v>
      </c>
    </row>
    <row r="421" spans="1:12" ht="31.5">
      <c r="A421" s="42">
        <f t="shared" ref="A421:F421" si="51">SUM(A418,A420)</f>
        <v>0</v>
      </c>
      <c r="B421" s="42">
        <f t="shared" si="51"/>
        <v>0</v>
      </c>
      <c r="C421" s="42">
        <f t="shared" si="51"/>
        <v>100000</v>
      </c>
      <c r="D421" s="42">
        <f t="shared" si="51"/>
        <v>0</v>
      </c>
      <c r="E421" s="42">
        <f t="shared" si="51"/>
        <v>100000</v>
      </c>
      <c r="F421" s="42">
        <f t="shared" si="51"/>
        <v>0</v>
      </c>
      <c r="G421" s="98"/>
      <c r="H421" s="26"/>
      <c r="I421" s="11" t="s">
        <v>378</v>
      </c>
      <c r="J421" s="6">
        <f>SUM(J418,J420)</f>
        <v>150000</v>
      </c>
      <c r="K421" s="5">
        <v>0</v>
      </c>
      <c r="L421" s="6">
        <f>SUM(L418,L420)</f>
        <v>150000</v>
      </c>
    </row>
    <row r="422" spans="1:12" ht="30">
      <c r="A422" s="63"/>
      <c r="B422" s="63"/>
      <c r="C422" s="10"/>
      <c r="D422" s="6"/>
      <c r="E422" s="10"/>
      <c r="F422" s="6"/>
      <c r="G422" s="100" t="s">
        <v>366</v>
      </c>
      <c r="H422" s="26"/>
      <c r="I422" s="4" t="s">
        <v>181</v>
      </c>
      <c r="J422" s="6"/>
      <c r="K422" s="5"/>
      <c r="L422" s="6"/>
    </row>
    <row r="423" spans="1:12" ht="30">
      <c r="A423" s="63"/>
      <c r="B423" s="63"/>
      <c r="C423" s="10"/>
      <c r="D423" s="6"/>
      <c r="E423" s="10"/>
      <c r="F423" s="6"/>
      <c r="G423" s="98" t="s">
        <v>291</v>
      </c>
      <c r="H423" s="26"/>
      <c r="I423" s="40" t="s">
        <v>182</v>
      </c>
      <c r="J423" s="6"/>
      <c r="K423" s="5"/>
      <c r="L423" s="6"/>
    </row>
    <row r="424" spans="1:12">
      <c r="A424" s="63">
        <v>0</v>
      </c>
      <c r="B424" s="63">
        <v>0</v>
      </c>
      <c r="C424" s="91">
        <v>100000</v>
      </c>
      <c r="D424" s="5">
        <v>0</v>
      </c>
      <c r="E424" s="91">
        <v>100000</v>
      </c>
      <c r="F424" s="5">
        <v>0</v>
      </c>
      <c r="G424" s="98" t="s">
        <v>305</v>
      </c>
      <c r="H424" s="26">
        <v>53</v>
      </c>
      <c r="I424" s="4" t="s">
        <v>180</v>
      </c>
      <c r="J424" s="5">
        <v>400000</v>
      </c>
      <c r="K424" s="5">
        <v>0</v>
      </c>
      <c r="L424" s="5">
        <v>400000</v>
      </c>
    </row>
    <row r="425" spans="1:12" ht="47.25">
      <c r="A425" s="42">
        <f t="shared" ref="A425:F425" si="52">SUM(A424)</f>
        <v>0</v>
      </c>
      <c r="B425" s="42">
        <f t="shared" si="52"/>
        <v>0</v>
      </c>
      <c r="C425" s="42">
        <f t="shared" si="52"/>
        <v>100000</v>
      </c>
      <c r="D425" s="42">
        <f t="shared" si="52"/>
        <v>0</v>
      </c>
      <c r="E425" s="42">
        <f t="shared" si="52"/>
        <v>100000</v>
      </c>
      <c r="F425" s="42">
        <f t="shared" si="52"/>
        <v>0</v>
      </c>
      <c r="G425" s="98"/>
      <c r="H425" s="26"/>
      <c r="I425" s="11" t="s">
        <v>379</v>
      </c>
      <c r="J425" s="6">
        <f>SUM(J424)</f>
        <v>400000</v>
      </c>
      <c r="K425" s="5">
        <v>0</v>
      </c>
      <c r="L425" s="6">
        <f>SUM(L424)</f>
        <v>400000</v>
      </c>
    </row>
    <row r="426" spans="1:12" ht="30">
      <c r="A426" s="63"/>
      <c r="B426" s="63"/>
      <c r="C426" s="8"/>
      <c r="D426" s="6"/>
      <c r="E426" s="8"/>
      <c r="F426" s="6"/>
      <c r="G426" s="100" t="s">
        <v>367</v>
      </c>
      <c r="H426" s="26"/>
      <c r="I426" s="4" t="s">
        <v>225</v>
      </c>
      <c r="J426" s="6"/>
      <c r="K426" s="5"/>
      <c r="L426" s="6"/>
    </row>
    <row r="427" spans="1:12" ht="30">
      <c r="A427" s="63"/>
      <c r="B427" s="63"/>
      <c r="C427" s="8"/>
      <c r="D427" s="6"/>
      <c r="E427" s="8"/>
      <c r="F427" s="6"/>
      <c r="G427" s="98" t="s">
        <v>291</v>
      </c>
      <c r="H427" s="26"/>
      <c r="I427" s="4" t="s">
        <v>183</v>
      </c>
      <c r="J427" s="6"/>
      <c r="K427" s="5"/>
      <c r="L427" s="6"/>
    </row>
    <row r="428" spans="1:12">
      <c r="A428" s="63">
        <v>0</v>
      </c>
      <c r="B428" s="63">
        <v>0</v>
      </c>
      <c r="C428" s="91">
        <v>0</v>
      </c>
      <c r="D428" s="5">
        <v>0</v>
      </c>
      <c r="E428" s="91">
        <v>0</v>
      </c>
      <c r="F428" s="5">
        <v>0</v>
      </c>
      <c r="G428" s="98" t="s">
        <v>35</v>
      </c>
      <c r="H428" s="26">
        <v>53</v>
      </c>
      <c r="I428" s="4" t="s">
        <v>96</v>
      </c>
      <c r="J428" s="5">
        <v>0</v>
      </c>
      <c r="K428" s="5">
        <v>0</v>
      </c>
      <c r="L428" s="5">
        <v>0</v>
      </c>
    </row>
    <row r="429" spans="1:12" ht="31.5">
      <c r="A429" s="42">
        <f t="shared" ref="A429:F429" si="53">SUM(A428)</f>
        <v>0</v>
      </c>
      <c r="B429" s="42">
        <f t="shared" si="53"/>
        <v>0</v>
      </c>
      <c r="C429" s="42">
        <f t="shared" si="53"/>
        <v>0</v>
      </c>
      <c r="D429" s="42">
        <f t="shared" si="53"/>
        <v>0</v>
      </c>
      <c r="E429" s="42">
        <f t="shared" si="53"/>
        <v>0</v>
      </c>
      <c r="F429" s="42">
        <f t="shared" si="53"/>
        <v>0</v>
      </c>
      <c r="G429" s="98"/>
      <c r="H429" s="26"/>
      <c r="I429" s="11" t="s">
        <v>380</v>
      </c>
      <c r="J429" s="6">
        <f>SUM(J428)</f>
        <v>0</v>
      </c>
      <c r="K429" s="5">
        <v>0</v>
      </c>
      <c r="L429" s="6">
        <f>SUM(L428)</f>
        <v>0</v>
      </c>
    </row>
    <row r="430" spans="1:12" ht="30">
      <c r="A430" s="63"/>
      <c r="B430" s="63"/>
      <c r="C430" s="10"/>
      <c r="D430" s="35"/>
      <c r="E430" s="10"/>
      <c r="F430" s="35"/>
      <c r="G430" s="100" t="s">
        <v>368</v>
      </c>
      <c r="H430" s="26"/>
      <c r="I430" s="4" t="s">
        <v>224</v>
      </c>
      <c r="J430" s="6"/>
      <c r="K430" s="5"/>
      <c r="L430" s="6"/>
    </row>
    <row r="431" spans="1:12" ht="60">
      <c r="A431" s="63"/>
      <c r="B431" s="63"/>
      <c r="C431" s="10"/>
      <c r="D431" s="35"/>
      <c r="E431" s="10"/>
      <c r="F431" s="35"/>
      <c r="G431" s="98" t="s">
        <v>291</v>
      </c>
      <c r="H431" s="26"/>
      <c r="I431" s="4" t="s">
        <v>196</v>
      </c>
      <c r="J431" s="6"/>
      <c r="K431" s="5"/>
      <c r="L431" s="6"/>
    </row>
    <row r="432" spans="1:12">
      <c r="A432" s="63">
        <v>0</v>
      </c>
      <c r="B432" s="63">
        <v>0</v>
      </c>
      <c r="C432" s="91">
        <v>0</v>
      </c>
      <c r="D432" s="91">
        <v>0</v>
      </c>
      <c r="E432" s="91">
        <v>0</v>
      </c>
      <c r="F432" s="91">
        <v>0</v>
      </c>
      <c r="G432" s="98" t="s">
        <v>305</v>
      </c>
      <c r="H432" s="26">
        <v>53</v>
      </c>
      <c r="I432" s="4" t="s">
        <v>96</v>
      </c>
      <c r="J432" s="5">
        <v>0</v>
      </c>
      <c r="K432" s="5"/>
      <c r="L432" s="5">
        <v>0</v>
      </c>
    </row>
    <row r="433" spans="1:12" ht="31.5">
      <c r="A433" s="42">
        <f t="shared" ref="A433:F433" si="54">SUM(A432)</f>
        <v>0</v>
      </c>
      <c r="B433" s="42">
        <f t="shared" si="54"/>
        <v>0</v>
      </c>
      <c r="C433" s="42">
        <f t="shared" si="54"/>
        <v>0</v>
      </c>
      <c r="D433" s="42">
        <f t="shared" si="54"/>
        <v>0</v>
      </c>
      <c r="E433" s="42">
        <f t="shared" si="54"/>
        <v>0</v>
      </c>
      <c r="F433" s="42">
        <f t="shared" si="54"/>
        <v>0</v>
      </c>
      <c r="G433" s="98"/>
      <c r="H433" s="26"/>
      <c r="I433" s="11" t="s">
        <v>381</v>
      </c>
      <c r="J433" s="6">
        <f>SUM(J432)</f>
        <v>0</v>
      </c>
      <c r="K433" s="5"/>
      <c r="L433" s="6">
        <f>SUM(L432)</f>
        <v>0</v>
      </c>
    </row>
    <row r="434" spans="1:12" ht="30">
      <c r="A434" s="63"/>
      <c r="B434" s="63"/>
      <c r="C434" s="10"/>
      <c r="D434" s="10"/>
      <c r="E434" s="10"/>
      <c r="F434" s="10"/>
      <c r="G434" s="100" t="s">
        <v>369</v>
      </c>
      <c r="H434" s="26"/>
      <c r="I434" s="4" t="s">
        <v>184</v>
      </c>
      <c r="J434" s="6"/>
      <c r="K434" s="5"/>
      <c r="L434" s="6"/>
    </row>
    <row r="435" spans="1:12" ht="30">
      <c r="A435" s="63"/>
      <c r="B435" s="63"/>
      <c r="C435" s="10"/>
      <c r="D435" s="10"/>
      <c r="E435" s="10"/>
      <c r="F435" s="10"/>
      <c r="G435" s="98" t="s">
        <v>291</v>
      </c>
      <c r="H435" s="26"/>
      <c r="I435" s="4" t="s">
        <v>197</v>
      </c>
      <c r="J435" s="6"/>
      <c r="K435" s="5"/>
      <c r="L435" s="6"/>
    </row>
    <row r="436" spans="1:12">
      <c r="A436" s="63">
        <v>0</v>
      </c>
      <c r="B436" s="63">
        <v>0</v>
      </c>
      <c r="C436" s="91">
        <v>10000</v>
      </c>
      <c r="D436" s="91">
        <v>0</v>
      </c>
      <c r="E436" s="91">
        <v>10000</v>
      </c>
      <c r="F436" s="91">
        <v>0</v>
      </c>
      <c r="G436" s="98" t="s">
        <v>305</v>
      </c>
      <c r="H436" s="26">
        <v>53</v>
      </c>
      <c r="I436" s="4" t="s">
        <v>96</v>
      </c>
      <c r="J436" s="5">
        <v>50000</v>
      </c>
      <c r="K436" s="5">
        <v>0</v>
      </c>
      <c r="L436" s="5">
        <v>50000</v>
      </c>
    </row>
    <row r="437" spans="1:12" ht="31.5">
      <c r="A437" s="42">
        <f t="shared" ref="A437:F437" si="55">SUM(A436)</f>
        <v>0</v>
      </c>
      <c r="B437" s="42">
        <f t="shared" si="55"/>
        <v>0</v>
      </c>
      <c r="C437" s="42">
        <f t="shared" si="55"/>
        <v>10000</v>
      </c>
      <c r="D437" s="42">
        <f t="shared" si="55"/>
        <v>0</v>
      </c>
      <c r="E437" s="42">
        <f t="shared" si="55"/>
        <v>10000</v>
      </c>
      <c r="F437" s="42">
        <f t="shared" si="55"/>
        <v>0</v>
      </c>
      <c r="G437" s="98"/>
      <c r="H437" s="26"/>
      <c r="I437" s="11" t="s">
        <v>382</v>
      </c>
      <c r="J437" s="6">
        <f>SUM(J436)</f>
        <v>50000</v>
      </c>
      <c r="K437" s="5">
        <v>0</v>
      </c>
      <c r="L437" s="6">
        <f>SUM(L436)</f>
        <v>50000</v>
      </c>
    </row>
    <row r="438" spans="1:12" ht="30">
      <c r="A438" s="63"/>
      <c r="B438" s="63"/>
      <c r="C438" s="10"/>
      <c r="D438" s="10"/>
      <c r="E438" s="10"/>
      <c r="F438" s="10"/>
      <c r="G438" s="100" t="s">
        <v>370</v>
      </c>
      <c r="H438" s="26"/>
      <c r="I438" s="4" t="s">
        <v>227</v>
      </c>
      <c r="J438" s="6"/>
      <c r="K438" s="5"/>
      <c r="L438" s="6"/>
    </row>
    <row r="439" spans="1:12" ht="30">
      <c r="A439" s="63"/>
      <c r="B439" s="63"/>
      <c r="C439" s="10"/>
      <c r="D439" s="10"/>
      <c r="E439" s="10"/>
      <c r="F439" s="10"/>
      <c r="G439" s="98" t="s">
        <v>291</v>
      </c>
      <c r="H439" s="26"/>
      <c r="I439" s="4" t="s">
        <v>185</v>
      </c>
      <c r="J439" s="6"/>
      <c r="K439" s="5"/>
      <c r="L439" s="6"/>
    </row>
    <row r="440" spans="1:12">
      <c r="A440" s="63">
        <v>0</v>
      </c>
      <c r="B440" s="63">
        <v>0</v>
      </c>
      <c r="C440" s="5">
        <v>10000</v>
      </c>
      <c r="D440" s="91">
        <v>0</v>
      </c>
      <c r="E440" s="5">
        <v>10000</v>
      </c>
      <c r="F440" s="91">
        <v>0</v>
      </c>
      <c r="G440" s="98" t="s">
        <v>35</v>
      </c>
      <c r="H440" s="26">
        <v>53</v>
      </c>
      <c r="I440" s="4" t="s">
        <v>96</v>
      </c>
      <c r="J440" s="5">
        <v>0</v>
      </c>
      <c r="K440" s="5">
        <v>0</v>
      </c>
      <c r="L440" s="5">
        <v>0</v>
      </c>
    </row>
    <row r="441" spans="1:12" ht="31.5">
      <c r="A441" s="42">
        <f t="shared" ref="A441:F441" si="56">SUM(A440)</f>
        <v>0</v>
      </c>
      <c r="B441" s="42">
        <f t="shared" si="56"/>
        <v>0</v>
      </c>
      <c r="C441" s="42">
        <f t="shared" si="56"/>
        <v>10000</v>
      </c>
      <c r="D441" s="42">
        <f t="shared" si="56"/>
        <v>0</v>
      </c>
      <c r="E441" s="42">
        <f t="shared" si="56"/>
        <v>10000</v>
      </c>
      <c r="F441" s="42">
        <f t="shared" si="56"/>
        <v>0</v>
      </c>
      <c r="G441" s="98"/>
      <c r="H441" s="26"/>
      <c r="I441" s="11" t="s">
        <v>385</v>
      </c>
      <c r="J441" s="6">
        <f>SUM(J440)</f>
        <v>0</v>
      </c>
      <c r="K441" s="5">
        <v>0</v>
      </c>
      <c r="L441" s="6">
        <f>SUM(L440)</f>
        <v>0</v>
      </c>
    </row>
    <row r="442" spans="1:12" ht="30">
      <c r="A442" s="63"/>
      <c r="B442" s="63"/>
      <c r="C442" s="10"/>
      <c r="D442" s="10"/>
      <c r="E442" s="10"/>
      <c r="F442" s="10"/>
      <c r="G442" s="100" t="s">
        <v>371</v>
      </c>
      <c r="H442" s="26"/>
      <c r="I442" s="4" t="s">
        <v>226</v>
      </c>
      <c r="J442" s="6"/>
      <c r="K442" s="5"/>
      <c r="L442" s="6"/>
    </row>
    <row r="443" spans="1:12" ht="30">
      <c r="A443" s="63"/>
      <c r="B443" s="63"/>
      <c r="C443" s="10"/>
      <c r="D443" s="10"/>
      <c r="E443" s="10"/>
      <c r="F443" s="10"/>
      <c r="G443" s="98" t="s">
        <v>291</v>
      </c>
      <c r="H443" s="26"/>
      <c r="I443" s="4" t="s">
        <v>186</v>
      </c>
      <c r="J443" s="6"/>
      <c r="K443" s="5"/>
      <c r="L443" s="6"/>
    </row>
    <row r="444" spans="1:12">
      <c r="A444" s="63">
        <v>0</v>
      </c>
      <c r="B444" s="63">
        <v>0</v>
      </c>
      <c r="C444" s="91">
        <v>10000</v>
      </c>
      <c r="D444" s="91">
        <v>0</v>
      </c>
      <c r="E444" s="91">
        <v>10000</v>
      </c>
      <c r="F444" s="91">
        <v>0</v>
      </c>
      <c r="G444" s="98" t="s">
        <v>35</v>
      </c>
      <c r="H444" s="26">
        <v>53</v>
      </c>
      <c r="I444" s="4" t="s">
        <v>96</v>
      </c>
      <c r="J444" s="5">
        <v>0</v>
      </c>
      <c r="K444" s="5">
        <v>0</v>
      </c>
      <c r="L444" s="5">
        <v>0</v>
      </c>
    </row>
    <row r="445" spans="1:12" ht="31.5">
      <c r="A445" s="42">
        <f t="shared" ref="A445:F445" si="57">SUM(A444)</f>
        <v>0</v>
      </c>
      <c r="B445" s="42">
        <f t="shared" si="57"/>
        <v>0</v>
      </c>
      <c r="C445" s="42">
        <f t="shared" si="57"/>
        <v>10000</v>
      </c>
      <c r="D445" s="42">
        <f t="shared" si="57"/>
        <v>0</v>
      </c>
      <c r="E445" s="42">
        <f t="shared" si="57"/>
        <v>10000</v>
      </c>
      <c r="F445" s="42">
        <f t="shared" si="57"/>
        <v>0</v>
      </c>
      <c r="G445" s="98"/>
      <c r="H445" s="26"/>
      <c r="I445" s="11" t="s">
        <v>386</v>
      </c>
      <c r="J445" s="6">
        <f>SUM(J444)</f>
        <v>0</v>
      </c>
      <c r="K445" s="5">
        <v>0</v>
      </c>
      <c r="L445" s="6">
        <f>SUM(L444)</f>
        <v>0</v>
      </c>
    </row>
    <row r="446" spans="1:12">
      <c r="A446" s="63"/>
      <c r="B446" s="42"/>
      <c r="C446" s="35"/>
      <c r="D446" s="6"/>
      <c r="E446" s="35"/>
      <c r="F446" s="6"/>
      <c r="G446" s="100" t="s">
        <v>295</v>
      </c>
      <c r="H446" s="26"/>
      <c r="I446" s="4" t="s">
        <v>104</v>
      </c>
      <c r="J446" s="6"/>
      <c r="K446" s="5"/>
      <c r="L446" s="6"/>
    </row>
    <row r="447" spans="1:12">
      <c r="A447" s="20"/>
      <c r="B447" s="12"/>
      <c r="C447" s="5"/>
      <c r="D447" s="5"/>
      <c r="E447" s="5"/>
      <c r="F447" s="5"/>
      <c r="G447" s="98" t="s">
        <v>293</v>
      </c>
      <c r="H447" s="26"/>
      <c r="I447" s="4" t="s">
        <v>105</v>
      </c>
      <c r="J447" s="6"/>
      <c r="K447" s="5"/>
      <c r="L447" s="6"/>
    </row>
    <row r="448" spans="1:12" ht="15">
      <c r="A448" s="20">
        <v>7846</v>
      </c>
      <c r="B448" s="20">
        <v>0</v>
      </c>
      <c r="C448" s="5">
        <v>10000</v>
      </c>
      <c r="D448" s="5">
        <v>0</v>
      </c>
      <c r="E448" s="5">
        <v>10000</v>
      </c>
      <c r="F448" s="5">
        <v>0</v>
      </c>
      <c r="G448" s="98" t="s">
        <v>49</v>
      </c>
      <c r="H448" s="26">
        <v>53</v>
      </c>
      <c r="I448" s="4" t="s">
        <v>96</v>
      </c>
      <c r="J448" s="5">
        <v>5000</v>
      </c>
      <c r="K448" s="5">
        <v>0</v>
      </c>
      <c r="L448" s="5">
        <v>5000</v>
      </c>
    </row>
    <row r="449" spans="1:12" ht="15">
      <c r="A449" s="20"/>
      <c r="B449" s="12"/>
      <c r="C449" s="5"/>
      <c r="D449" s="5"/>
      <c r="E449" s="5"/>
      <c r="F449" s="5"/>
      <c r="G449" s="98" t="s">
        <v>296</v>
      </c>
      <c r="H449" s="26"/>
      <c r="I449" s="4" t="s">
        <v>106</v>
      </c>
      <c r="J449" s="5"/>
      <c r="K449" s="5"/>
      <c r="L449" s="5"/>
    </row>
    <row r="450" spans="1:12" ht="15">
      <c r="A450" s="20">
        <v>40000</v>
      </c>
      <c r="B450" s="12">
        <v>0</v>
      </c>
      <c r="C450" s="5">
        <v>20000</v>
      </c>
      <c r="D450" s="5">
        <v>0</v>
      </c>
      <c r="E450" s="5">
        <v>20000</v>
      </c>
      <c r="F450" s="5">
        <v>0</v>
      </c>
      <c r="G450" s="98" t="s">
        <v>297</v>
      </c>
      <c r="H450" s="26">
        <v>53</v>
      </c>
      <c r="I450" s="4" t="s">
        <v>96</v>
      </c>
      <c r="J450" s="5">
        <v>15000</v>
      </c>
      <c r="K450" s="5">
        <v>0</v>
      </c>
      <c r="L450" s="5">
        <v>15000</v>
      </c>
    </row>
    <row r="451" spans="1:12" ht="15">
      <c r="A451" s="20"/>
      <c r="B451" s="12"/>
      <c r="C451" s="5"/>
      <c r="D451" s="5"/>
      <c r="E451" s="5"/>
      <c r="F451" s="5"/>
      <c r="G451" s="98" t="s">
        <v>393</v>
      </c>
      <c r="H451" s="26"/>
      <c r="I451" s="4" t="s">
        <v>127</v>
      </c>
      <c r="J451" s="5"/>
      <c r="K451" s="5"/>
      <c r="L451" s="5"/>
    </row>
    <row r="452" spans="1:12" ht="15">
      <c r="A452" s="20">
        <v>0</v>
      </c>
      <c r="B452" s="108">
        <v>0</v>
      </c>
      <c r="C452" s="91">
        <v>0</v>
      </c>
      <c r="D452" s="5">
        <v>0</v>
      </c>
      <c r="E452" s="91">
        <v>0</v>
      </c>
      <c r="F452" s="5">
        <v>0</v>
      </c>
      <c r="G452" s="98" t="s">
        <v>391</v>
      </c>
      <c r="H452" s="26">
        <v>53</v>
      </c>
      <c r="I452" s="4" t="s">
        <v>96</v>
      </c>
      <c r="J452" s="5">
        <v>0</v>
      </c>
      <c r="K452" s="5">
        <v>0</v>
      </c>
      <c r="L452" s="5">
        <v>0</v>
      </c>
    </row>
    <row r="453" spans="1:12" ht="30">
      <c r="A453" s="20"/>
      <c r="B453" s="109"/>
      <c r="C453" s="110"/>
      <c r="D453" s="5"/>
      <c r="E453" s="110"/>
      <c r="F453" s="5"/>
      <c r="G453" s="98">
        <v>18</v>
      </c>
      <c r="H453" s="26"/>
      <c r="I453" s="4" t="s">
        <v>187</v>
      </c>
      <c r="J453" s="5"/>
      <c r="K453" s="5"/>
      <c r="L453" s="5"/>
    </row>
    <row r="454" spans="1:12" ht="15">
      <c r="A454" s="20">
        <v>0</v>
      </c>
      <c r="B454" s="20">
        <v>0</v>
      </c>
      <c r="C454" s="5">
        <v>100000</v>
      </c>
      <c r="D454" s="5">
        <v>0</v>
      </c>
      <c r="E454" s="5">
        <v>100000</v>
      </c>
      <c r="F454" s="5">
        <v>0</v>
      </c>
      <c r="G454" s="98" t="s">
        <v>392</v>
      </c>
      <c r="H454" s="26">
        <v>53</v>
      </c>
      <c r="I454" s="4" t="s">
        <v>96</v>
      </c>
      <c r="J454" s="5">
        <v>150000</v>
      </c>
      <c r="K454" s="5">
        <v>0</v>
      </c>
      <c r="L454" s="5">
        <v>150000</v>
      </c>
    </row>
    <row r="455" spans="1:12" ht="30">
      <c r="A455" s="20"/>
      <c r="B455" s="109"/>
      <c r="C455" s="5"/>
      <c r="D455" s="5"/>
      <c r="E455" s="5"/>
      <c r="F455" s="5"/>
      <c r="G455" s="98">
        <v>19</v>
      </c>
      <c r="H455" s="26"/>
      <c r="I455" s="4" t="s">
        <v>201</v>
      </c>
      <c r="J455" s="5"/>
      <c r="K455" s="5"/>
      <c r="L455" s="5"/>
    </row>
    <row r="456" spans="1:12" ht="15">
      <c r="A456" s="20">
        <v>0</v>
      </c>
      <c r="B456" s="20">
        <v>0</v>
      </c>
      <c r="C456" s="5">
        <v>0</v>
      </c>
      <c r="D456" s="5">
        <v>0</v>
      </c>
      <c r="E456" s="5">
        <v>0</v>
      </c>
      <c r="F456" s="5">
        <v>0</v>
      </c>
      <c r="G456" s="98">
        <v>19</v>
      </c>
      <c r="H456" s="26">
        <v>53</v>
      </c>
      <c r="I456" s="4" t="s">
        <v>96</v>
      </c>
      <c r="J456" s="5">
        <v>0</v>
      </c>
      <c r="K456" s="5">
        <v>0</v>
      </c>
      <c r="L456" s="5">
        <v>0</v>
      </c>
    </row>
    <row r="457" spans="1:12" ht="45">
      <c r="A457" s="20"/>
      <c r="B457" s="109"/>
      <c r="C457" s="5"/>
      <c r="D457" s="96"/>
      <c r="E457" s="5"/>
      <c r="F457" s="96"/>
      <c r="G457" s="98" t="s">
        <v>394</v>
      </c>
      <c r="H457" s="26"/>
      <c r="I457" s="4" t="s">
        <v>190</v>
      </c>
      <c r="J457" s="5"/>
      <c r="K457" s="5"/>
      <c r="L457" s="5"/>
    </row>
    <row r="458" spans="1:12" ht="15">
      <c r="A458" s="20">
        <v>0</v>
      </c>
      <c r="B458" s="20">
        <v>0</v>
      </c>
      <c r="C458" s="5">
        <v>0</v>
      </c>
      <c r="D458" s="5">
        <v>0</v>
      </c>
      <c r="E458" s="5">
        <v>0</v>
      </c>
      <c r="F458" s="5">
        <v>0</v>
      </c>
      <c r="G458" s="98" t="s">
        <v>76</v>
      </c>
      <c r="H458" s="26">
        <v>53</v>
      </c>
      <c r="I458" s="4" t="s">
        <v>96</v>
      </c>
      <c r="J458" s="5">
        <v>0</v>
      </c>
      <c r="K458" s="5">
        <v>0</v>
      </c>
      <c r="L458" s="5">
        <v>0</v>
      </c>
    </row>
    <row r="459" spans="1:12" ht="45">
      <c r="A459" s="20"/>
      <c r="B459" s="109"/>
      <c r="C459" s="5"/>
      <c r="D459" s="5"/>
      <c r="E459" s="5"/>
      <c r="F459" s="5"/>
      <c r="G459" s="98" t="s">
        <v>395</v>
      </c>
      <c r="H459" s="26"/>
      <c r="I459" s="4" t="s">
        <v>188</v>
      </c>
      <c r="J459" s="5"/>
      <c r="K459" s="5"/>
      <c r="L459" s="5"/>
    </row>
    <row r="460" spans="1:12" ht="15">
      <c r="A460" s="20">
        <v>0</v>
      </c>
      <c r="B460" s="108">
        <v>0</v>
      </c>
      <c r="C460" s="5">
        <v>0</v>
      </c>
      <c r="D460" s="5">
        <v>0</v>
      </c>
      <c r="E460" s="5">
        <v>0</v>
      </c>
      <c r="F460" s="5">
        <v>0</v>
      </c>
      <c r="G460" s="98">
        <v>21</v>
      </c>
      <c r="H460" s="26">
        <v>53</v>
      </c>
      <c r="I460" s="4" t="s">
        <v>96</v>
      </c>
      <c r="J460" s="5">
        <v>0</v>
      </c>
      <c r="K460" s="5">
        <v>0</v>
      </c>
      <c r="L460" s="5">
        <v>0</v>
      </c>
    </row>
    <row r="461" spans="1:12" ht="18.75" customHeight="1">
      <c r="A461" s="42">
        <f t="shared" ref="A461:F461" si="58">SUM(A448,A450,A452,A454,A456,A458,A460)</f>
        <v>47846</v>
      </c>
      <c r="B461" s="42">
        <f t="shared" si="58"/>
        <v>0</v>
      </c>
      <c r="C461" s="42">
        <f t="shared" si="58"/>
        <v>130000</v>
      </c>
      <c r="D461" s="42">
        <f t="shared" si="58"/>
        <v>0</v>
      </c>
      <c r="E461" s="42">
        <f t="shared" si="58"/>
        <v>130000</v>
      </c>
      <c r="F461" s="42">
        <f t="shared" si="58"/>
        <v>0</v>
      </c>
      <c r="G461" s="98"/>
      <c r="H461" s="26"/>
      <c r="I461" s="11" t="s">
        <v>193</v>
      </c>
      <c r="J461" s="6">
        <f>SUM(J448,J450,J452,J454,J456,J458,J460)</f>
        <v>170000</v>
      </c>
      <c r="K461" s="5">
        <v>0</v>
      </c>
      <c r="L461" s="6">
        <f>SUM(L448,L450,L452,L454,L456,L458,L460)</f>
        <v>170000</v>
      </c>
    </row>
    <row r="462" spans="1:12">
      <c r="A462" s="42">
        <f t="shared" ref="A462:F462" si="59">SUM(A389,A393,A397,A407,A415,A421,A425,A429,A433,A437,A441,A445,A461)</f>
        <v>968668</v>
      </c>
      <c r="B462" s="42">
        <f t="shared" si="59"/>
        <v>0</v>
      </c>
      <c r="C462" s="42">
        <f t="shared" si="59"/>
        <v>1770000</v>
      </c>
      <c r="D462" s="42">
        <f t="shared" si="59"/>
        <v>0</v>
      </c>
      <c r="E462" s="42">
        <f t="shared" si="59"/>
        <v>1770000</v>
      </c>
      <c r="F462" s="42">
        <f t="shared" si="59"/>
        <v>0</v>
      </c>
      <c r="G462" s="100"/>
      <c r="H462" s="26"/>
      <c r="I462" s="11" t="s">
        <v>228</v>
      </c>
      <c r="J462" s="6">
        <f>SUM(J389,J393,J397,J407,J415,J421,J425,J429,J433,J437,J441,J445,J461)</f>
        <v>2370000</v>
      </c>
      <c r="K462" s="5">
        <v>0</v>
      </c>
      <c r="L462" s="6">
        <f>SUM(L389,L393,L397,L407,L415,L421,L425,L429,L433,L437,L441,L445,L461)</f>
        <v>2370000</v>
      </c>
    </row>
    <row r="463" spans="1:12" ht="30">
      <c r="A463" s="63"/>
      <c r="B463" s="42"/>
      <c r="C463" s="35"/>
      <c r="D463" s="35"/>
      <c r="E463" s="35"/>
      <c r="F463" s="35"/>
      <c r="G463" s="31">
        <v>6851</v>
      </c>
      <c r="H463" s="26" t="s">
        <v>10</v>
      </c>
      <c r="I463" s="4" t="s">
        <v>107</v>
      </c>
      <c r="J463" s="6"/>
      <c r="K463" s="5"/>
      <c r="L463" s="112"/>
    </row>
    <row r="464" spans="1:12" ht="30">
      <c r="A464" s="63"/>
      <c r="B464" s="42"/>
      <c r="C464" s="35"/>
      <c r="D464" s="35"/>
      <c r="E464" s="35"/>
      <c r="F464" s="35"/>
      <c r="G464" s="98" t="s">
        <v>387</v>
      </c>
      <c r="H464" s="26"/>
      <c r="I464" s="4" t="s">
        <v>285</v>
      </c>
      <c r="J464" s="6"/>
      <c r="K464" s="5"/>
      <c r="L464" s="112"/>
    </row>
    <row r="465" spans="1:12" ht="30">
      <c r="A465" s="63"/>
      <c r="B465" s="42"/>
      <c r="C465" s="35"/>
      <c r="D465" s="35"/>
      <c r="E465" s="35"/>
      <c r="F465" s="35"/>
      <c r="G465" s="98" t="s">
        <v>291</v>
      </c>
      <c r="H465" s="26"/>
      <c r="I465" s="4" t="s">
        <v>286</v>
      </c>
      <c r="J465" s="6"/>
      <c r="K465" s="5"/>
      <c r="L465" s="112"/>
    </row>
    <row r="466" spans="1:12" ht="15">
      <c r="A466" s="20">
        <v>0</v>
      </c>
      <c r="B466" s="20">
        <v>20000</v>
      </c>
      <c r="C466" s="5">
        <v>0</v>
      </c>
      <c r="D466" s="5">
        <v>20000</v>
      </c>
      <c r="E466" s="5">
        <v>0</v>
      </c>
      <c r="F466" s="5">
        <v>20000</v>
      </c>
      <c r="G466" s="7" t="s">
        <v>35</v>
      </c>
      <c r="H466" s="26">
        <v>55</v>
      </c>
      <c r="I466" s="4" t="s">
        <v>110</v>
      </c>
      <c r="J466" s="5">
        <v>0</v>
      </c>
      <c r="K466" s="5">
        <v>20000</v>
      </c>
      <c r="L466" s="5">
        <v>20000</v>
      </c>
    </row>
    <row r="467" spans="1:12">
      <c r="A467" s="20"/>
      <c r="B467" s="12"/>
      <c r="C467" s="5"/>
      <c r="D467" s="5"/>
      <c r="E467" s="5"/>
      <c r="F467" s="5"/>
      <c r="G467" s="98" t="s">
        <v>297</v>
      </c>
      <c r="H467" s="26"/>
      <c r="I467" s="4" t="s">
        <v>111</v>
      </c>
      <c r="J467" s="6"/>
      <c r="K467" s="5"/>
      <c r="L467" s="5"/>
    </row>
    <row r="468" spans="1:12" ht="15">
      <c r="A468" s="20">
        <v>0</v>
      </c>
      <c r="B468" s="12">
        <v>20000</v>
      </c>
      <c r="C468" s="5">
        <v>0</v>
      </c>
      <c r="D468" s="5">
        <v>20000</v>
      </c>
      <c r="E468" s="5">
        <v>0</v>
      </c>
      <c r="F468" s="5">
        <v>20000</v>
      </c>
      <c r="G468" s="98" t="s">
        <v>297</v>
      </c>
      <c r="H468" s="26">
        <v>55</v>
      </c>
      <c r="I468" s="4" t="s">
        <v>110</v>
      </c>
      <c r="J468" s="5">
        <v>0</v>
      </c>
      <c r="K468" s="5">
        <v>20000</v>
      </c>
      <c r="L468" s="5">
        <v>20000</v>
      </c>
    </row>
    <row r="469" spans="1:12">
      <c r="A469" s="6">
        <f t="shared" ref="A469:F469" si="60">SUM(A466:A468)</f>
        <v>0</v>
      </c>
      <c r="B469" s="6">
        <f t="shared" si="60"/>
        <v>40000</v>
      </c>
      <c r="C469" s="6">
        <f t="shared" si="60"/>
        <v>0</v>
      </c>
      <c r="D469" s="6">
        <f t="shared" si="60"/>
        <v>40000</v>
      </c>
      <c r="E469" s="6">
        <f t="shared" si="60"/>
        <v>0</v>
      </c>
      <c r="F469" s="6">
        <f t="shared" si="60"/>
        <v>40000</v>
      </c>
      <c r="G469" s="7"/>
      <c r="H469" s="26"/>
      <c r="I469" s="11" t="s">
        <v>112</v>
      </c>
      <c r="J469" s="5">
        <v>0</v>
      </c>
      <c r="K469" s="6">
        <f>SUM(K466,K468)</f>
        <v>40000</v>
      </c>
      <c r="L469" s="6">
        <f>SUM(L466,L468)</f>
        <v>40000</v>
      </c>
    </row>
    <row r="470" spans="1:12">
      <c r="A470" s="63"/>
      <c r="B470" s="42"/>
      <c r="C470" s="35"/>
      <c r="D470" s="35"/>
      <c r="E470" s="35"/>
      <c r="F470" s="35"/>
      <c r="G470" s="31">
        <v>6885</v>
      </c>
      <c r="H470" s="26"/>
      <c r="I470" s="4" t="s">
        <v>113</v>
      </c>
      <c r="J470" s="6"/>
      <c r="K470" s="5"/>
      <c r="L470" s="112"/>
    </row>
    <row r="471" spans="1:12">
      <c r="A471" s="63"/>
      <c r="B471" s="42"/>
      <c r="C471" s="35"/>
      <c r="D471" s="35"/>
      <c r="E471" s="35"/>
      <c r="F471" s="35"/>
      <c r="G471" s="98" t="s">
        <v>291</v>
      </c>
      <c r="H471" s="26"/>
      <c r="I471" s="4" t="s">
        <v>83</v>
      </c>
      <c r="J471" s="6"/>
      <c r="K471" s="5"/>
      <c r="L471" s="112"/>
    </row>
    <row r="472" spans="1:12">
      <c r="A472" s="63"/>
      <c r="B472" s="42"/>
      <c r="C472" s="35"/>
      <c r="D472" s="35"/>
      <c r="E472" s="35"/>
      <c r="F472" s="35"/>
      <c r="G472" s="98" t="s">
        <v>388</v>
      </c>
      <c r="H472" s="26"/>
      <c r="I472" s="4" t="s">
        <v>108</v>
      </c>
      <c r="J472" s="6"/>
      <c r="K472" s="5"/>
      <c r="L472" s="112"/>
    </row>
    <row r="473" spans="1:12">
      <c r="A473" s="63"/>
      <c r="B473" s="42"/>
      <c r="C473" s="35"/>
      <c r="D473" s="35"/>
      <c r="E473" s="35"/>
      <c r="F473" s="35"/>
      <c r="G473" s="7"/>
      <c r="H473" s="26"/>
      <c r="I473" s="4" t="s">
        <v>109</v>
      </c>
      <c r="J473" s="6"/>
      <c r="K473" s="5"/>
      <c r="L473" s="112"/>
    </row>
    <row r="474" spans="1:12">
      <c r="A474" s="63"/>
      <c r="B474" s="42"/>
      <c r="C474" s="35"/>
      <c r="D474" s="35"/>
      <c r="E474" s="35"/>
      <c r="F474" s="35"/>
      <c r="G474" s="36">
        <v>16</v>
      </c>
      <c r="H474" s="26"/>
      <c r="I474" s="4" t="s">
        <v>114</v>
      </c>
      <c r="J474" s="6"/>
      <c r="K474" s="5"/>
      <c r="L474" s="112"/>
    </row>
    <row r="475" spans="1:12" ht="15">
      <c r="A475" s="20">
        <v>600000</v>
      </c>
      <c r="B475" s="12">
        <v>0</v>
      </c>
      <c r="C475" s="7">
        <v>600000</v>
      </c>
      <c r="D475" s="5">
        <v>0</v>
      </c>
      <c r="E475" s="7">
        <v>600000</v>
      </c>
      <c r="F475" s="5">
        <v>0</v>
      </c>
      <c r="G475" s="7" t="s">
        <v>115</v>
      </c>
      <c r="H475" s="26">
        <v>55</v>
      </c>
      <c r="I475" s="4" t="s">
        <v>110</v>
      </c>
      <c r="J475" s="5">
        <v>600000</v>
      </c>
      <c r="K475" s="5">
        <v>0</v>
      </c>
      <c r="L475" s="5">
        <v>600000</v>
      </c>
    </row>
    <row r="476" spans="1:12">
      <c r="A476" s="42">
        <f>SUM(A475)</f>
        <v>600000</v>
      </c>
      <c r="B476" s="31">
        <f>SUM(B475)</f>
        <v>0</v>
      </c>
      <c r="C476" s="42">
        <f>SUM(C475)</f>
        <v>600000</v>
      </c>
      <c r="D476" s="6">
        <f>D475</f>
        <v>0</v>
      </c>
      <c r="E476" s="42">
        <f>SUM(E475)</f>
        <v>600000</v>
      </c>
      <c r="F476" s="6">
        <f>F475</f>
        <v>0</v>
      </c>
      <c r="G476" s="7"/>
      <c r="H476" s="26"/>
      <c r="I476" s="11" t="s">
        <v>116</v>
      </c>
      <c r="J476" s="6">
        <f>SUM(J475)</f>
        <v>600000</v>
      </c>
      <c r="K476" s="5">
        <v>0</v>
      </c>
      <c r="L476" s="6">
        <f>SUM(L475)</f>
        <v>600000</v>
      </c>
    </row>
    <row r="477" spans="1:12">
      <c r="A477" s="42">
        <f>SUM(A462,A475)</f>
        <v>1568668</v>
      </c>
      <c r="B477" s="42">
        <f>SUM(B462,B475)</f>
        <v>0</v>
      </c>
      <c r="C477" s="42">
        <f>SUM(C462,C475)</f>
        <v>2370000</v>
      </c>
      <c r="D477" s="42">
        <v>40000</v>
      </c>
      <c r="E477" s="42">
        <f>SUM(E462,E475)</f>
        <v>2370000</v>
      </c>
      <c r="F477" s="42">
        <f>SUM(F469,F475)</f>
        <v>40000</v>
      </c>
      <c r="G477" s="7"/>
      <c r="H477" s="26"/>
      <c r="I477" s="11" t="s">
        <v>117</v>
      </c>
      <c r="J477" s="6">
        <f>SUM(J462,J475)</f>
        <v>2970000</v>
      </c>
      <c r="K477" s="6">
        <f>SUM(K469,K475)</f>
        <v>40000</v>
      </c>
      <c r="L477" s="6">
        <f>SUM(J477,K477)</f>
        <v>3010000</v>
      </c>
    </row>
    <row r="478" spans="1:12">
      <c r="A478" s="63">
        <v>0</v>
      </c>
      <c r="B478" s="42">
        <v>0</v>
      </c>
      <c r="C478" s="6">
        <v>0</v>
      </c>
      <c r="D478" s="6">
        <v>0</v>
      </c>
      <c r="E478" s="6">
        <v>0</v>
      </c>
      <c r="F478" s="6">
        <v>0</v>
      </c>
      <c r="G478" s="7"/>
      <c r="H478" s="26"/>
      <c r="I478" s="34" t="s">
        <v>118</v>
      </c>
      <c r="J478" s="6">
        <v>0</v>
      </c>
      <c r="K478" s="6">
        <v>0</v>
      </c>
      <c r="L478" s="6">
        <v>0</v>
      </c>
    </row>
    <row r="479" spans="1:12">
      <c r="A479" s="10">
        <f>A478+A477</f>
        <v>1568668</v>
      </c>
      <c r="B479" s="10">
        <f>D479</f>
        <v>40000</v>
      </c>
      <c r="C479" s="10">
        <f>C478+C477</f>
        <v>2370000</v>
      </c>
      <c r="D479" s="10">
        <f>D478+D477</f>
        <v>40000</v>
      </c>
      <c r="E479" s="10">
        <f>E478+E477</f>
        <v>2370000</v>
      </c>
      <c r="F479" s="10">
        <f>F478+F477</f>
        <v>40000</v>
      </c>
      <c r="G479" s="7"/>
      <c r="H479" s="26"/>
      <c r="I479" s="34" t="s">
        <v>119</v>
      </c>
      <c r="J479" s="10">
        <f>J478+J477</f>
        <v>2970000</v>
      </c>
      <c r="K479" s="10">
        <f>K478+K477</f>
        <v>40000</v>
      </c>
      <c r="L479" s="10">
        <f>L478+L477</f>
        <v>3010000</v>
      </c>
    </row>
    <row r="480" spans="1:12">
      <c r="A480" s="63"/>
      <c r="B480" s="63"/>
      <c r="C480" s="47"/>
      <c r="D480" s="35"/>
      <c r="E480" s="47"/>
      <c r="F480" s="35"/>
      <c r="G480" s="7"/>
      <c r="H480" s="26"/>
      <c r="I480" s="43" t="s">
        <v>199</v>
      </c>
      <c r="J480" s="6"/>
      <c r="K480" s="5"/>
      <c r="L480" s="112"/>
    </row>
    <row r="481" spans="1:12" ht="31.5">
      <c r="A481" s="64"/>
      <c r="B481" s="64"/>
      <c r="C481" s="47"/>
      <c r="D481" s="35"/>
      <c r="E481" s="47"/>
      <c r="F481" s="35"/>
      <c r="G481" s="7"/>
      <c r="H481" s="26"/>
      <c r="I481" s="11" t="s">
        <v>202</v>
      </c>
      <c r="J481" s="6"/>
      <c r="K481" s="5"/>
      <c r="L481" s="112"/>
    </row>
    <row r="482" spans="1:12">
      <c r="A482" s="63"/>
      <c r="B482" s="63"/>
      <c r="C482" s="47"/>
      <c r="D482" s="35"/>
      <c r="E482" s="47"/>
      <c r="F482" s="35"/>
      <c r="G482" s="31">
        <v>4552</v>
      </c>
      <c r="H482" s="26"/>
      <c r="I482" s="11" t="s">
        <v>206</v>
      </c>
      <c r="J482" s="6"/>
      <c r="K482" s="5"/>
      <c r="L482" s="112"/>
    </row>
    <row r="483" spans="1:12">
      <c r="A483" s="63"/>
      <c r="B483" s="63"/>
      <c r="C483" s="47"/>
      <c r="D483" s="35"/>
      <c r="E483" s="47"/>
      <c r="F483" s="35"/>
      <c r="G483" s="7"/>
      <c r="H483" s="26"/>
      <c r="I483" s="11" t="s">
        <v>207</v>
      </c>
      <c r="J483" s="6"/>
      <c r="K483" s="5"/>
      <c r="L483" s="112"/>
    </row>
    <row r="484" spans="1:12" ht="47.25">
      <c r="A484" s="63"/>
      <c r="B484" s="63"/>
      <c r="C484" s="47"/>
      <c r="D484" s="35"/>
      <c r="E484" s="47"/>
      <c r="F484" s="35"/>
      <c r="G484" s="31">
        <v>902</v>
      </c>
      <c r="H484" s="26"/>
      <c r="I484" s="11" t="s">
        <v>221</v>
      </c>
      <c r="J484" s="6"/>
      <c r="K484" s="5"/>
      <c r="L484" s="112"/>
    </row>
    <row r="485" spans="1:12">
      <c r="A485" s="63">
        <v>-174200</v>
      </c>
      <c r="B485" s="63">
        <v>0</v>
      </c>
      <c r="C485" s="10">
        <v>-1000000</v>
      </c>
      <c r="D485" s="31">
        <v>0</v>
      </c>
      <c r="E485" s="10">
        <v>-1000000</v>
      </c>
      <c r="F485" s="31">
        <v>0</v>
      </c>
      <c r="G485" s="100" t="s">
        <v>389</v>
      </c>
      <c r="H485" s="37">
        <v>70</v>
      </c>
      <c r="I485" s="11" t="s">
        <v>203</v>
      </c>
      <c r="J485" s="6">
        <v>-1700000</v>
      </c>
      <c r="K485" s="6">
        <v>0</v>
      </c>
      <c r="L485" s="6">
        <v>-1700000</v>
      </c>
    </row>
    <row r="486" spans="1:12" ht="31.5">
      <c r="A486" s="63"/>
      <c r="B486" s="63"/>
      <c r="C486" s="8"/>
      <c r="D486" s="35"/>
      <c r="E486" s="8"/>
      <c r="F486" s="35"/>
      <c r="G486" s="31"/>
      <c r="H486" s="26"/>
      <c r="I486" s="11" t="s">
        <v>204</v>
      </c>
      <c r="J486" s="6"/>
      <c r="K486" s="6"/>
      <c r="L486" s="112"/>
    </row>
    <row r="487" spans="1:12">
      <c r="A487" s="63">
        <v>0</v>
      </c>
      <c r="B487" s="42">
        <v>0</v>
      </c>
      <c r="C487" s="10">
        <v>0</v>
      </c>
      <c r="D487" s="6">
        <v>0</v>
      </c>
      <c r="E487" s="10">
        <v>0</v>
      </c>
      <c r="F487" s="6">
        <v>0</v>
      </c>
      <c r="G487" s="7"/>
      <c r="H487" s="26"/>
      <c r="I487" s="46" t="s">
        <v>229</v>
      </c>
      <c r="J487" s="6">
        <v>0</v>
      </c>
      <c r="K487" s="6">
        <v>0</v>
      </c>
      <c r="L487" s="112">
        <v>0</v>
      </c>
    </row>
    <row r="488" spans="1:12">
      <c r="A488" s="10">
        <f t="shared" ref="A488:F488" si="61">A479-(-A485)</f>
        <v>1394468</v>
      </c>
      <c r="B488" s="10">
        <f t="shared" si="61"/>
        <v>40000</v>
      </c>
      <c r="C488" s="10">
        <f t="shared" si="61"/>
        <v>1370000</v>
      </c>
      <c r="D488" s="10">
        <f t="shared" si="61"/>
        <v>40000</v>
      </c>
      <c r="E488" s="10">
        <f>E479-(-E485)</f>
        <v>1370000</v>
      </c>
      <c r="F488" s="10">
        <f t="shared" si="61"/>
        <v>40000</v>
      </c>
      <c r="G488" s="31"/>
      <c r="H488" s="26"/>
      <c r="I488" s="34" t="s">
        <v>208</v>
      </c>
      <c r="J488" s="10">
        <f>J479-(-J485)</f>
        <v>1270000</v>
      </c>
      <c r="K488" s="10">
        <f>K479-(-K485)</f>
        <v>40000</v>
      </c>
      <c r="L488" s="10">
        <f>L479-(-L485)</f>
        <v>1310000</v>
      </c>
    </row>
    <row r="489" spans="1:12">
      <c r="A489" s="63"/>
      <c r="B489" s="63"/>
      <c r="C489" s="42"/>
      <c r="D489" s="35"/>
      <c r="E489" s="42"/>
      <c r="F489" s="35"/>
      <c r="G489" s="31"/>
      <c r="H489" s="37"/>
      <c r="I489" s="11" t="s">
        <v>205</v>
      </c>
      <c r="J489" s="6"/>
      <c r="K489" s="5"/>
      <c r="L489" s="112"/>
    </row>
    <row r="490" spans="1:12">
      <c r="A490" s="63">
        <v>0</v>
      </c>
      <c r="B490" s="42">
        <v>0</v>
      </c>
      <c r="C490" s="6">
        <v>0</v>
      </c>
      <c r="D490" s="6">
        <v>0</v>
      </c>
      <c r="E490" s="6">
        <v>0</v>
      </c>
      <c r="F490" s="6">
        <v>0</v>
      </c>
      <c r="G490" s="7"/>
      <c r="H490" s="26"/>
      <c r="I490" s="34" t="s">
        <v>118</v>
      </c>
      <c r="J490" s="6"/>
      <c r="K490" s="5"/>
      <c r="L490" s="112"/>
    </row>
    <row r="491" spans="1:12">
      <c r="A491" s="10">
        <f>A488+A377</f>
        <v>13733097</v>
      </c>
      <c r="B491" s="10">
        <f>B377+B488</f>
        <v>205469</v>
      </c>
      <c r="C491" s="10">
        <f>C377+C488</f>
        <v>17400000</v>
      </c>
      <c r="D491" s="10">
        <f>D488+D377</f>
        <v>193300</v>
      </c>
      <c r="E491" s="10">
        <f>E377+E488</f>
        <v>17382200</v>
      </c>
      <c r="F491" s="10">
        <f>F488+F377</f>
        <v>211100</v>
      </c>
      <c r="G491" s="7"/>
      <c r="H491" s="26"/>
      <c r="I491" s="34" t="s">
        <v>120</v>
      </c>
      <c r="J491" s="10">
        <f>J377+J488</f>
        <v>17410000</v>
      </c>
      <c r="K491" s="10">
        <f>K377+K488</f>
        <v>215800</v>
      </c>
      <c r="L491" s="10">
        <f>L377+L488</f>
        <v>17625800</v>
      </c>
    </row>
    <row r="492" spans="1:12">
      <c r="A492" s="74"/>
      <c r="B492" s="75"/>
      <c r="C492" s="48"/>
      <c r="G492" s="49"/>
      <c r="H492" s="50"/>
    </row>
    <row r="493" spans="1:12">
      <c r="A493" s="76"/>
      <c r="B493" s="77"/>
      <c r="C493" s="52"/>
      <c r="D493" s="53"/>
      <c r="E493" s="53"/>
      <c r="F493" s="53"/>
      <c r="G493" s="54"/>
      <c r="H493" s="55"/>
      <c r="I493" s="56"/>
      <c r="J493" s="78"/>
    </row>
    <row r="494" spans="1:12">
      <c r="A494" s="79"/>
    </row>
    <row r="496" spans="1:12">
      <c r="J496" s="82"/>
    </row>
    <row r="498" spans="4:4">
      <c r="D498" s="48" t="s">
        <v>10</v>
      </c>
    </row>
  </sheetData>
  <mergeCells count="11">
    <mergeCell ref="A1:L1"/>
    <mergeCell ref="A2:L2"/>
    <mergeCell ref="J3:L3"/>
    <mergeCell ref="E10:F10"/>
    <mergeCell ref="J10:L10"/>
    <mergeCell ref="A10:B10"/>
    <mergeCell ref="M11:N11"/>
    <mergeCell ref="C10:D10"/>
    <mergeCell ref="A11:B11"/>
    <mergeCell ref="E11:F11"/>
    <mergeCell ref="J11:L11"/>
  </mergeCells>
  <phoneticPr fontId="0" type="noConversion"/>
  <pageMargins left="0.39" right="0.16" top="0.68" bottom="0.35" header="0.36" footer="0.26"/>
  <pageSetup scale="68" firstPageNumber="3" orientation="landscape" useFirstPageNumber="1" verticalDpi="300" r:id="rId1"/>
  <headerFooter alignWithMargins="0">
    <oddHeader>&amp;L&amp;"Arial,Bold"&amp;UDemand No. 28 - Ministry of Development of North Eastern Region&amp;C&amp;P&amp;R&amp;"Arial,Bold"&amp;UDetailed Demands for Grants 2011-12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C21" sqref="C21"/>
    </sheetView>
  </sheetViews>
  <sheetFormatPr defaultColWidth="8.7109375" defaultRowHeight="15"/>
  <cols>
    <col min="1" max="1" width="15.140625" style="2" customWidth="1"/>
    <col min="2" max="2" width="12.85546875" style="2" customWidth="1"/>
    <col min="3" max="3" width="14.28515625" style="2" customWidth="1"/>
    <col min="4" max="4" width="13.140625" style="2" customWidth="1"/>
    <col min="5" max="5" width="12.42578125" style="2" customWidth="1"/>
    <col min="6" max="6" width="11" style="2" customWidth="1"/>
    <col min="7" max="7" width="12.5703125" style="2" customWidth="1"/>
    <col min="8" max="16384" width="8.7109375" style="2"/>
  </cols>
  <sheetData>
    <row r="1" spans="1:7">
      <c r="A1" s="2" t="s">
        <v>248</v>
      </c>
    </row>
    <row r="2" spans="1:7">
      <c r="A2" s="2" t="s">
        <v>256</v>
      </c>
      <c r="B2" s="119" t="s">
        <v>250</v>
      </c>
      <c r="C2" s="120"/>
      <c r="D2" s="121"/>
      <c r="E2" s="119" t="s">
        <v>254</v>
      </c>
      <c r="F2" s="120"/>
      <c r="G2" s="121"/>
    </row>
    <row r="3" spans="1:7" s="3" customFormat="1" ht="30">
      <c r="A3" s="60" t="s">
        <v>249</v>
      </c>
      <c r="B3" s="60" t="s">
        <v>251</v>
      </c>
      <c r="C3" s="60" t="s">
        <v>252</v>
      </c>
      <c r="D3" s="60" t="s">
        <v>253</v>
      </c>
      <c r="E3" s="60" t="s">
        <v>251</v>
      </c>
      <c r="F3" s="60" t="s">
        <v>252</v>
      </c>
      <c r="G3" s="60" t="s">
        <v>253</v>
      </c>
    </row>
    <row r="4" spans="1:7">
      <c r="A4" s="61">
        <v>2052</v>
      </c>
      <c r="B4" s="61">
        <v>0</v>
      </c>
      <c r="C4" s="61">
        <v>0</v>
      </c>
      <c r="D4" s="61">
        <f>SUM(B4:C4)</f>
        <v>0</v>
      </c>
      <c r="E4" s="61">
        <v>67592</v>
      </c>
      <c r="F4" s="61">
        <v>55</v>
      </c>
      <c r="G4" s="61">
        <f>SUM(E4:F4)</f>
        <v>67647</v>
      </c>
    </row>
    <row r="5" spans="1:7">
      <c r="A5" s="61">
        <v>2070</v>
      </c>
      <c r="B5" s="61">
        <v>0</v>
      </c>
      <c r="C5" s="61">
        <v>0</v>
      </c>
      <c r="D5" s="61">
        <f>SUM(B5:C5)</f>
        <v>0</v>
      </c>
      <c r="E5" s="61">
        <v>97822</v>
      </c>
      <c r="F5" s="61">
        <v>0</v>
      </c>
      <c r="G5" s="61">
        <f>SUM(E5:F5)</f>
        <v>97822</v>
      </c>
    </row>
    <row r="6" spans="1:7">
      <c r="A6" s="61">
        <v>2250</v>
      </c>
      <c r="B6" s="61">
        <v>179867</v>
      </c>
      <c r="C6" s="61">
        <v>644</v>
      </c>
      <c r="D6" s="61">
        <f>SUM(B6:C6)</f>
        <v>180511</v>
      </c>
      <c r="E6" s="61">
        <v>0</v>
      </c>
      <c r="F6" s="61">
        <v>0</v>
      </c>
      <c r="G6" s="61">
        <f>SUM(G4:G5)</f>
        <v>165469</v>
      </c>
    </row>
    <row r="7" spans="1:7">
      <c r="A7" s="61">
        <v>2552</v>
      </c>
      <c r="B7" s="61">
        <v>699221</v>
      </c>
      <c r="C7" s="61">
        <f>115+37986</f>
        <v>38101</v>
      </c>
      <c r="D7" s="61">
        <f>SUM(B7:C7)</f>
        <v>737322</v>
      </c>
      <c r="E7" s="61">
        <v>0</v>
      </c>
      <c r="F7" s="61">
        <v>0</v>
      </c>
      <c r="G7" s="61">
        <f>SUM(E7:F7)</f>
        <v>0</v>
      </c>
    </row>
    <row r="8" spans="1:7">
      <c r="A8" s="61">
        <v>3601</v>
      </c>
      <c r="B8" s="61">
        <v>11420796</v>
      </c>
      <c r="C8" s="61">
        <v>0</v>
      </c>
      <c r="D8" s="61">
        <f>SUM(B8:C8)</f>
        <v>11420796</v>
      </c>
      <c r="E8" s="61">
        <v>0</v>
      </c>
      <c r="F8" s="61">
        <v>0</v>
      </c>
      <c r="G8" s="61">
        <f>SUM(E8:F8)</f>
        <v>0</v>
      </c>
    </row>
    <row r="9" spans="1:7" ht="30">
      <c r="A9" s="61" t="s">
        <v>255</v>
      </c>
      <c r="B9" s="61">
        <f>SUM(B4:B8)</f>
        <v>12299884</v>
      </c>
      <c r="C9" s="61">
        <f>SUM(C4:C8)</f>
        <v>38745</v>
      </c>
      <c r="D9" s="61">
        <f>SUM(D4:D8)</f>
        <v>12338629</v>
      </c>
      <c r="E9" s="61">
        <f>SUM(E4:E8)</f>
        <v>165414</v>
      </c>
      <c r="F9" s="61">
        <f>SUM(F4:F8)</f>
        <v>55</v>
      </c>
      <c r="G9" s="61">
        <f>SUM(G7:G8)</f>
        <v>0</v>
      </c>
    </row>
    <row r="10" spans="1:7">
      <c r="A10" s="61"/>
      <c r="B10" s="61"/>
      <c r="C10" s="61"/>
      <c r="D10" s="61"/>
      <c r="E10" s="61"/>
      <c r="F10" s="61"/>
      <c r="G10" s="61"/>
    </row>
    <row r="11" spans="1:7">
      <c r="A11" s="61" t="s">
        <v>257</v>
      </c>
      <c r="B11" s="61"/>
      <c r="C11" s="61"/>
      <c r="D11" s="61"/>
      <c r="E11" s="61"/>
      <c r="F11" s="61"/>
      <c r="G11" s="61"/>
    </row>
    <row r="12" spans="1:7" ht="30">
      <c r="A12" s="60" t="s">
        <v>249</v>
      </c>
      <c r="B12" s="60" t="s">
        <v>251</v>
      </c>
      <c r="C12" s="60" t="s">
        <v>252</v>
      </c>
      <c r="D12" s="60" t="s">
        <v>253</v>
      </c>
      <c r="E12" s="60" t="s">
        <v>251</v>
      </c>
      <c r="F12" s="60" t="s">
        <v>252</v>
      </c>
      <c r="G12" s="60" t="s">
        <v>253</v>
      </c>
    </row>
    <row r="13" spans="1:7">
      <c r="A13" s="61">
        <v>4552</v>
      </c>
      <c r="B13" s="61">
        <v>818846</v>
      </c>
      <c r="C13" s="61">
        <v>149822</v>
      </c>
      <c r="D13" s="61">
        <f>SUM(B13:C13)</f>
        <v>968668</v>
      </c>
      <c r="E13" s="61">
        <v>0</v>
      </c>
      <c r="F13" s="61">
        <v>0</v>
      </c>
      <c r="G13" s="61">
        <f>SUM(E13:F13)</f>
        <v>0</v>
      </c>
    </row>
    <row r="14" spans="1:7">
      <c r="A14" s="61">
        <v>6851</v>
      </c>
      <c r="B14" s="61">
        <v>0</v>
      </c>
      <c r="C14" s="61">
        <v>0</v>
      </c>
      <c r="D14" s="61">
        <f>SUM(B14:C14)</f>
        <v>0</v>
      </c>
      <c r="E14" s="61">
        <v>40000</v>
      </c>
      <c r="F14" s="61">
        <v>0</v>
      </c>
      <c r="G14" s="61">
        <f>SUM(E14:F14)</f>
        <v>40000</v>
      </c>
    </row>
    <row r="15" spans="1:7">
      <c r="A15" s="61">
        <v>6885</v>
      </c>
      <c r="B15" s="61">
        <v>600000</v>
      </c>
      <c r="C15" s="61">
        <v>0</v>
      </c>
      <c r="D15" s="61">
        <f>SUM(B15:C15)</f>
        <v>600000</v>
      </c>
      <c r="E15" s="61">
        <v>0</v>
      </c>
      <c r="F15" s="61">
        <v>0</v>
      </c>
      <c r="G15" s="61">
        <f>SUM(E15:F15)</f>
        <v>0</v>
      </c>
    </row>
    <row r="16" spans="1:7" ht="30">
      <c r="A16" s="61" t="s">
        <v>258</v>
      </c>
      <c r="B16" s="61">
        <f t="shared" ref="B16:G16" si="0">SUM(B13:B15)</f>
        <v>1418846</v>
      </c>
      <c r="C16" s="61">
        <f t="shared" si="0"/>
        <v>149822</v>
      </c>
      <c r="D16" s="61">
        <f t="shared" si="0"/>
        <v>1568668</v>
      </c>
      <c r="E16" s="61">
        <f t="shared" si="0"/>
        <v>40000</v>
      </c>
      <c r="F16" s="61">
        <f t="shared" si="0"/>
        <v>0</v>
      </c>
      <c r="G16" s="61">
        <f t="shared" si="0"/>
        <v>40000</v>
      </c>
    </row>
    <row r="17" spans="1:7" ht="33.950000000000003" customHeight="1">
      <c r="A17" s="61" t="s">
        <v>260</v>
      </c>
      <c r="B17" s="61">
        <f>B9+B16</f>
        <v>13718730</v>
      </c>
      <c r="C17" s="61">
        <f>C9+C16</f>
        <v>188567</v>
      </c>
      <c r="D17" s="61">
        <f>D9+D16</f>
        <v>13907297</v>
      </c>
      <c r="E17" s="61">
        <f>E9+E16</f>
        <v>205414</v>
      </c>
      <c r="F17" s="61">
        <f>F9+F16</f>
        <v>55</v>
      </c>
      <c r="G17" s="61">
        <f>E17+F17</f>
        <v>205469</v>
      </c>
    </row>
    <row r="18" spans="1:7" ht="30">
      <c r="A18" s="61" t="s">
        <v>259</v>
      </c>
      <c r="B18" s="61">
        <v>-174200</v>
      </c>
      <c r="C18" s="61">
        <v>0</v>
      </c>
      <c r="D18" s="61">
        <f>SUM(B18:C18)</f>
        <v>-174200</v>
      </c>
      <c r="E18" s="61">
        <v>0</v>
      </c>
      <c r="F18" s="61">
        <v>0</v>
      </c>
      <c r="G18" s="61">
        <f>SUM(E18:F18)</f>
        <v>0</v>
      </c>
    </row>
    <row r="19" spans="1:7">
      <c r="A19" s="2" t="s">
        <v>253</v>
      </c>
      <c r="B19" s="2">
        <f t="shared" ref="B19:G19" si="1">SUM(B17:B18)</f>
        <v>13544530</v>
      </c>
      <c r="C19" s="2">
        <f t="shared" si="1"/>
        <v>188567</v>
      </c>
      <c r="D19" s="2">
        <f t="shared" si="1"/>
        <v>13733097</v>
      </c>
      <c r="E19" s="2">
        <f t="shared" si="1"/>
        <v>205414</v>
      </c>
      <c r="F19" s="2">
        <f t="shared" si="1"/>
        <v>55</v>
      </c>
      <c r="G19" s="2">
        <f t="shared" si="1"/>
        <v>205469</v>
      </c>
    </row>
  </sheetData>
  <mergeCells count="2">
    <mergeCell ref="B2:D2"/>
    <mergeCell ref="E2:G2"/>
  </mergeCells>
  <phoneticPr fontId="0" type="noConversion"/>
  <pageMargins left="0.7" right="0.7" top="0.56000000000000005" bottom="0.75" header="0.37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AGENT FIG </vt:lpstr>
      <vt:lpstr>'AGENT FIG '!Print_Area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HCL</dc:creator>
  <cp:lastModifiedBy>upadaya</cp:lastModifiedBy>
  <cp:lastPrinted>2011-02-28T06:55:59Z</cp:lastPrinted>
  <dcterms:created xsi:type="dcterms:W3CDTF">2007-10-29T05:38:31Z</dcterms:created>
  <dcterms:modified xsi:type="dcterms:W3CDTF">2011-02-28T06:56:27Z</dcterms:modified>
</cp:coreProperties>
</file>